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Y:\PRESTAÇÃO DE CONTAS\Saúde\PUBLICAÇÃO SITE LEI 6.048\Ano 2022\Novembro\Paraty\"/>
    </mc:Choice>
  </mc:AlternateContent>
  <bookViews>
    <workbookView xWindow="-120" yWindow="-120" windowWidth="24240" windowHeight="13140" tabRatio="861"/>
  </bookViews>
  <sheets>
    <sheet name="Relatório Financeiro" sheetId="42" r:id="rId1"/>
    <sheet name="CGM" sheetId="20" state="hidden" r:id="rId2"/>
    <sheet name="Sumário 1" sheetId="4" state="hidden" r:id="rId3"/>
    <sheet name="Relatório Metas Físicas" sheetId="8" state="hidden" r:id="rId4"/>
    <sheet name="Base de informações 2" sheetId="18" state="hidden" r:id="rId5"/>
  </sheets>
  <definedNames>
    <definedName name="_06_12_12">#REF!</definedName>
    <definedName name="_2.2.3">#REF!</definedName>
    <definedName name="_2.4.12">#REF!</definedName>
    <definedName name="_20">#REF!</definedName>
    <definedName name="_xlnm._FilterDatabase" localSheetId="0" hidden="1">'Relatório Financeiro'!$A$7:$I$14</definedName>
    <definedName name="_xlnm.Print_Area" localSheetId="2">'Sumário 1'!$A$1:$L$56</definedName>
    <definedName name="Classe">#REF!</definedName>
    <definedName name="contrato">#REF!</definedName>
    <definedName name="Contratos_Consumo">#REF!</definedName>
    <definedName name="despesas">#REF!</definedName>
    <definedName name="forma">#REF!</definedName>
    <definedName name="forma_6">#REF!</definedName>
    <definedName name="Gastos._Pessoal">#REF!</definedName>
    <definedName name="Gestão_do_TEIAS">#REF!</definedName>
    <definedName name="Light_Servicos_de_Eletricidade_S_A">#REF!</definedName>
    <definedName name="N_A">#REF!</definedName>
    <definedName name="objeto">#REF!</definedName>
    <definedName name="Objeto_3">#REF!</definedName>
    <definedName name="Referente_ao_pagamento_da_pensão_alimentícia_mês_de_Novembro_de_2012_em_favorecimento_a_Vanessa_Cavalcanti.">#REF!</definedName>
    <definedName name="Referente_despesa_com_Banda_Larga_3G__4_modem_s___no_período_de_20_10_12_a_19_11_12._Valor_total__R__1.458_91__valor_AP_2.1_R__772_39___AP_3.3_R__343_26_.">#REF!</definedName>
    <definedName name="rh">#REF!</definedName>
    <definedName name="vinculado">#REF!</definedName>
    <definedName name="vinculado_6">#REF!</definedName>
    <definedName name="vinculado_7">#REF!</definedName>
    <definedName name="vinculo">#REF!</definedName>
    <definedName name="vinculo_6">#REF!</definedName>
    <definedName name="Wesley_da_Paixão_de_Araujo_Silva">#REF!</definedName>
  </definedNames>
  <calcPr calcId="162913"/>
</workbook>
</file>

<file path=xl/calcChain.xml><?xml version="1.0" encoding="utf-8"?>
<calcChain xmlns="http://schemas.openxmlformats.org/spreadsheetml/2006/main">
  <c r="Y2" i="20" l="1"/>
  <c r="X2" i="20"/>
  <c r="Y7" i="20" l="1"/>
  <c r="X7" i="20"/>
  <c r="Y8" i="20"/>
  <c r="X8" i="20"/>
  <c r="Y9" i="20"/>
  <c r="X9" i="20"/>
  <c r="Y4" i="20"/>
  <c r="X4" i="20"/>
  <c r="Y5" i="20"/>
  <c r="X5" i="20"/>
  <c r="X6" i="20"/>
  <c r="Y6" i="20"/>
  <c r="Y3" i="20" l="1"/>
  <c r="X3" i="20"/>
  <c r="E33" i="4" l="1"/>
  <c r="E31" i="4"/>
  <c r="E29" i="4"/>
  <c r="E27" i="4"/>
  <c r="C55" i="4" l="1"/>
  <c r="K9" i="20" l="1"/>
  <c r="K8" i="20"/>
  <c r="K7" i="20"/>
  <c r="K6" i="20"/>
  <c r="K5" i="20"/>
  <c r="K4" i="20"/>
  <c r="K3" i="20"/>
  <c r="K2" i="20"/>
  <c r="L9" i="20"/>
  <c r="L8" i="20"/>
  <c r="L7" i="20"/>
  <c r="L6" i="20"/>
  <c r="L5" i="20"/>
  <c r="L4" i="20"/>
  <c r="L3" i="20"/>
  <c r="L2" i="20"/>
  <c r="O9" i="20"/>
  <c r="V9" i="20" s="1"/>
  <c r="O8" i="20"/>
  <c r="H8" i="20" s="1"/>
  <c r="O7" i="20"/>
  <c r="V7" i="20" s="1"/>
  <c r="O6" i="20"/>
  <c r="O5" i="20"/>
  <c r="O4" i="20"/>
  <c r="V4" i="20" s="1"/>
  <c r="O3" i="20"/>
  <c r="V3" i="20" s="1"/>
  <c r="O2" i="20"/>
  <c r="I2" i="20" s="1"/>
  <c r="J1" i="4"/>
  <c r="J2" i="4"/>
  <c r="I3" i="4"/>
  <c r="C23" i="4"/>
  <c r="C25" i="4" s="1"/>
  <c r="F37" i="4"/>
  <c r="H37" i="4" s="1"/>
  <c r="U2" i="20"/>
  <c r="U3" i="20"/>
  <c r="U4" i="20"/>
  <c r="U5" i="20"/>
  <c r="U6" i="20"/>
  <c r="U7" i="20"/>
  <c r="U8" i="20"/>
  <c r="U9" i="20"/>
  <c r="L1" i="4"/>
  <c r="L2" i="4"/>
  <c r="M9" i="20"/>
  <c r="H6" i="20" l="1"/>
  <c r="V6" i="20"/>
  <c r="B8" i="20"/>
  <c r="V8" i="20"/>
  <c r="C5" i="20"/>
  <c r="V5" i="20"/>
  <c r="D4" i="20"/>
  <c r="F4" i="20"/>
  <c r="J8" i="20"/>
  <c r="G8" i="20"/>
  <c r="D2" i="20"/>
  <c r="V2" i="20"/>
  <c r="E2" i="20"/>
  <c r="J2" i="20"/>
  <c r="C2" i="20"/>
  <c r="H2" i="20"/>
  <c r="G2" i="20"/>
  <c r="B4" i="20"/>
  <c r="G4" i="20"/>
  <c r="C4" i="20"/>
  <c r="E4" i="20"/>
  <c r="F6" i="20"/>
  <c r="I6" i="20"/>
  <c r="G6" i="20"/>
  <c r="D8" i="20"/>
  <c r="F8" i="20"/>
  <c r="I8" i="20"/>
  <c r="E8" i="20"/>
  <c r="C8" i="20"/>
  <c r="H3" i="20"/>
  <c r="B3" i="20"/>
  <c r="G3" i="20"/>
  <c r="H7" i="20"/>
  <c r="I7" i="20"/>
  <c r="H9" i="20"/>
  <c r="G9" i="20"/>
  <c r="I9" i="20"/>
  <c r="J9" i="20"/>
  <c r="C3" i="20"/>
  <c r="D3" i="20"/>
  <c r="F3" i="20"/>
  <c r="I3" i="20"/>
  <c r="E3" i="20"/>
  <c r="J3" i="20"/>
  <c r="H5" i="20"/>
  <c r="E5" i="20"/>
  <c r="F5" i="20"/>
  <c r="G5" i="20"/>
  <c r="D7" i="20"/>
  <c r="F7" i="20"/>
  <c r="C7" i="20"/>
  <c r="J7" i="20"/>
  <c r="B7" i="20"/>
  <c r="C9" i="20"/>
  <c r="D9" i="20"/>
  <c r="E9" i="20"/>
  <c r="B9" i="20"/>
  <c r="F9" i="20"/>
  <c r="L41" i="4"/>
  <c r="J41" i="4"/>
  <c r="M5" i="20"/>
  <c r="N6" i="20"/>
  <c r="D5" i="20"/>
  <c r="J5" i="20"/>
  <c r="B5" i="20"/>
  <c r="I5" i="20"/>
  <c r="I4" i="20"/>
  <c r="J6" i="20"/>
  <c r="B2" i="20"/>
  <c r="F2" i="20"/>
  <c r="D6" i="20"/>
  <c r="E6" i="20"/>
  <c r="B6" i="20"/>
  <c r="C6" i="20"/>
  <c r="N5" i="20"/>
  <c r="N9" i="20"/>
  <c r="J4" i="20"/>
  <c r="H4" i="20"/>
  <c r="E7" i="20"/>
  <c r="G7" i="20"/>
  <c r="M6" i="20" l="1"/>
  <c r="M8" i="20"/>
  <c r="N8" i="20"/>
  <c r="N7" i="20"/>
  <c r="M7" i="20"/>
  <c r="N2" i="20"/>
  <c r="M2" i="20"/>
  <c r="M4" i="20"/>
  <c r="N4" i="20"/>
  <c r="N3" i="20"/>
  <c r="M3" i="20"/>
  <c r="K3" i="4" l="1"/>
  <c r="H2" i="4" l="1"/>
  <c r="H1" i="4"/>
  <c r="H41" i="4" l="1"/>
  <c r="F41" i="4" s="1"/>
  <c r="H23" i="4" l="1"/>
  <c r="H25" i="4" l="1"/>
  <c r="J23" i="4" l="1"/>
  <c r="J31" i="4" l="1"/>
  <c r="H42" i="4" l="1"/>
  <c r="H43" i="4" l="1"/>
  <c r="H33" i="4" l="1"/>
  <c r="J37" i="4"/>
  <c r="J42" i="4" l="1"/>
  <c r="J43" i="4" l="1"/>
  <c r="L37" i="4" s="1"/>
  <c r="L42" i="4" l="1"/>
  <c r="F42" i="4" l="1"/>
  <c r="F43" i="4" s="1"/>
  <c r="L43" i="4"/>
  <c r="D55" i="4" s="1"/>
  <c r="J29" i="4" l="1"/>
  <c r="L17" i="4"/>
  <c r="D17" i="4" s="1"/>
  <c r="E17" i="4" s="1"/>
  <c r="L29" i="4"/>
  <c r="L8" i="4" l="1"/>
  <c r="D8" i="4" s="1"/>
  <c r="L14" i="4"/>
  <c r="D14" i="4" s="1"/>
  <c r="E14" i="4" s="1"/>
  <c r="L19" i="4"/>
  <c r="D19" i="4" s="1"/>
  <c r="E19" i="4" s="1"/>
  <c r="L31" i="4"/>
  <c r="D31" i="4" s="1"/>
  <c r="L11" i="4"/>
  <c r="D11" i="4" s="1"/>
  <c r="E11" i="4" s="1"/>
  <c r="L13" i="4"/>
  <c r="D13" i="4" s="1"/>
  <c r="E13" i="4" s="1"/>
  <c r="L21" i="4"/>
  <c r="D21" i="4" s="1"/>
  <c r="E21" i="4" s="1"/>
  <c r="L16" i="4"/>
  <c r="D16" i="4" s="1"/>
  <c r="E16" i="4" s="1"/>
  <c r="L18" i="4"/>
  <c r="D18" i="4" s="1"/>
  <c r="E18" i="4" s="1"/>
  <c r="L15" i="4"/>
  <c r="D15" i="4" s="1"/>
  <c r="E15" i="4" s="1"/>
  <c r="D29" i="4"/>
  <c r="J33" i="4"/>
  <c r="J25" i="4"/>
  <c r="L27" i="4"/>
  <c r="D27" i="4" s="1"/>
  <c r="L5" i="4"/>
  <c r="L10" i="4"/>
  <c r="D10" i="4" s="1"/>
  <c r="E10" i="4" s="1"/>
  <c r="L9" i="4"/>
  <c r="D9" i="4" s="1"/>
  <c r="E9" i="4" s="1"/>
  <c r="L12" i="4"/>
  <c r="D12" i="4" s="1"/>
  <c r="E12" i="4" s="1"/>
  <c r="L22" i="4"/>
  <c r="D22" i="4" s="1"/>
  <c r="E22" i="4" s="1"/>
  <c r="L20" i="4"/>
  <c r="D20" i="4" s="1"/>
  <c r="E20" i="4" s="1"/>
  <c r="D5" i="4" l="1"/>
  <c r="L23" i="4"/>
  <c r="L33" i="4" s="1"/>
  <c r="D33" i="4" s="1"/>
  <c r="E8" i="4"/>
  <c r="E23" i="4" s="1"/>
  <c r="D23" i="4"/>
  <c r="L25" i="4" l="1"/>
  <c r="E5" i="4"/>
  <c r="E25" i="4" s="1"/>
  <c r="D25" i="4"/>
</calcChain>
</file>

<file path=xl/comments1.xml><?xml version="1.0" encoding="utf-8"?>
<comments xmlns="http://schemas.openxmlformats.org/spreadsheetml/2006/main">
  <authors>
    <author>04766507711</author>
  </authors>
  <commentList>
    <comment ref="B4" authorId="0" shapeId="0">
      <text>
        <r>
          <rPr>
            <sz val="8"/>
            <color indexed="81"/>
            <rFont val="Tahoma"/>
            <family val="2"/>
          </rPr>
          <t>Preencher 'Orçado p/ trimestre' com sinal positivo.</t>
        </r>
      </text>
    </comment>
    <comment ref="B7" authorId="0" shapeId="0">
      <text>
        <r>
          <rPr>
            <sz val="8"/>
            <color indexed="81"/>
            <rFont val="Tahoma"/>
            <family val="2"/>
          </rPr>
          <t>Preencher 'Orçado p/ trimestre' com sinal negativo.</t>
        </r>
      </text>
    </comment>
  </commentList>
</comments>
</file>

<file path=xl/sharedStrings.xml><?xml version="1.0" encoding="utf-8"?>
<sst xmlns="http://schemas.openxmlformats.org/spreadsheetml/2006/main" count="518" uniqueCount="330">
  <si>
    <t>RELATÓRIO DE METAS FÍSICAS</t>
  </si>
  <si>
    <t>ÍNDICE</t>
  </si>
  <si>
    <t>Responsável pela informações:</t>
  </si>
  <si>
    <t>CPF:000.000.000/00</t>
  </si>
  <si>
    <t>1.1</t>
  </si>
  <si>
    <t>Repasse x de y do Contrato de Gestão</t>
  </si>
  <si>
    <t>1.2</t>
  </si>
  <si>
    <t>Outra receitas p/aplicação no objeto do TP</t>
  </si>
  <si>
    <t>1.3</t>
  </si>
  <si>
    <t>Rendimentos de aplicações financeiras</t>
  </si>
  <si>
    <t>1.4</t>
  </si>
  <si>
    <t>Outras receitas (especificar)</t>
  </si>
  <si>
    <t>2.1.1</t>
  </si>
  <si>
    <t>Salários</t>
  </si>
  <si>
    <t>2.1.2</t>
  </si>
  <si>
    <t>Vale transporte</t>
  </si>
  <si>
    <t>2.1.3</t>
  </si>
  <si>
    <t>Vale Alimentação</t>
  </si>
  <si>
    <t>2.1.4</t>
  </si>
  <si>
    <t>Pagamento a autônomos (RPA)</t>
  </si>
  <si>
    <t>2.1.5</t>
  </si>
  <si>
    <t>Estagiários</t>
  </si>
  <si>
    <t>2.1.6</t>
  </si>
  <si>
    <t>2.1.7</t>
  </si>
  <si>
    <t>FGTS</t>
  </si>
  <si>
    <t>2.1.8</t>
  </si>
  <si>
    <t>PIS sobre folha de pagamento</t>
  </si>
  <si>
    <t>2.1.9</t>
  </si>
  <si>
    <t>Benefícios</t>
  </si>
  <si>
    <t>2.1.10</t>
  </si>
  <si>
    <t>Outros gastos com pessoal (especificar)</t>
  </si>
  <si>
    <t xml:space="preserve">Despesas com Provisionamentos </t>
  </si>
  <si>
    <t>2.2.1</t>
  </si>
  <si>
    <t>Despesas com provisão para 13º Salário</t>
  </si>
  <si>
    <t>2.2.2</t>
  </si>
  <si>
    <t>Despesas com provisão para Férias</t>
  </si>
  <si>
    <t>2.2.3</t>
  </si>
  <si>
    <t>Rescisão contratual/ Multa FGTS</t>
  </si>
  <si>
    <t>2.2.4</t>
  </si>
  <si>
    <t>Outras despesas com provisionamento (especificar)</t>
  </si>
  <si>
    <t>2.3.1</t>
  </si>
  <si>
    <t>2.3.2</t>
  </si>
  <si>
    <t>2.3.3</t>
  </si>
  <si>
    <t>Assessoria Jurídica</t>
  </si>
  <si>
    <t>2.3.4</t>
  </si>
  <si>
    <t>2.3.5</t>
  </si>
  <si>
    <t>Consultoria (especificar)</t>
  </si>
  <si>
    <t>Despesas Gerais - Não Operacionais</t>
  </si>
  <si>
    <t>2.4.1</t>
  </si>
  <si>
    <t>Aluguel</t>
  </si>
  <si>
    <t>2.4.2</t>
  </si>
  <si>
    <t>2.4.3</t>
  </si>
  <si>
    <t xml:space="preserve">Telefone </t>
  </si>
  <si>
    <t>2.4.4</t>
  </si>
  <si>
    <t>Luz</t>
  </si>
  <si>
    <t>2.4.5</t>
  </si>
  <si>
    <t>IPTU</t>
  </si>
  <si>
    <t>2.4.6</t>
  </si>
  <si>
    <t>2.4.7</t>
  </si>
  <si>
    <t>Correios</t>
  </si>
  <si>
    <t>2.4.8</t>
  </si>
  <si>
    <t>Material de Consumo,Copa e Cozinha,Limpeza</t>
  </si>
  <si>
    <t>2.4.9</t>
  </si>
  <si>
    <t>2.4.10</t>
  </si>
  <si>
    <t>Instalações, Manutenção e Reparos</t>
  </si>
  <si>
    <t>2.4.11</t>
  </si>
  <si>
    <t>Tarifas bancárias</t>
  </si>
  <si>
    <t>2.4.12</t>
  </si>
  <si>
    <t>2.5.1</t>
  </si>
  <si>
    <t>Capacitação</t>
  </si>
  <si>
    <t>2.5.2</t>
  </si>
  <si>
    <t>Eventos</t>
  </si>
  <si>
    <t>2.5.3</t>
  </si>
  <si>
    <t>Seminários</t>
  </si>
  <si>
    <t>2.5.4</t>
  </si>
  <si>
    <t>Diárias</t>
  </si>
  <si>
    <t>2.5.5</t>
  </si>
  <si>
    <t>Passagens</t>
  </si>
  <si>
    <t>Aquisição de bens permanentes</t>
  </si>
  <si>
    <t>2.6.1</t>
  </si>
  <si>
    <t>Informática</t>
  </si>
  <si>
    <t>2.6.2</t>
  </si>
  <si>
    <t>Mobiliário</t>
  </si>
  <si>
    <t>2.6.3</t>
  </si>
  <si>
    <t>Equipamentos</t>
  </si>
  <si>
    <t>2.6.4</t>
  </si>
  <si>
    <t>CATEGORIA</t>
  </si>
  <si>
    <t>SALDO</t>
  </si>
  <si>
    <t>Gestão do TEIAS</t>
  </si>
  <si>
    <t>RH - ESF</t>
  </si>
  <si>
    <t>RH - ESB</t>
  </si>
  <si>
    <t>RH equipe NASF</t>
  </si>
  <si>
    <t>RH -Aten. Farmacêutica</t>
  </si>
  <si>
    <t>Ação Educ,Vigi, Promo.</t>
  </si>
  <si>
    <t xml:space="preserve">Contratos/Consumo </t>
  </si>
  <si>
    <t>Serv. RX/Ultrassom</t>
  </si>
  <si>
    <t>Sist.Info/Pront.Eletrô.</t>
  </si>
  <si>
    <t xml:space="preserve">Adaptação de Unidades </t>
  </si>
  <si>
    <t>Parte variável 1 (metas OS)</t>
  </si>
  <si>
    <t>Parte variável 2 (unidades de saúde)</t>
  </si>
  <si>
    <t>RUBRICA</t>
  </si>
  <si>
    <t>Justificativa</t>
  </si>
  <si>
    <t>TOTAL DE DESPESAS NO PERÍODO</t>
  </si>
  <si>
    <t>RESUMO</t>
  </si>
  <si>
    <t>SALDO ANTERIOR</t>
  </si>
  <si>
    <t>SALDO ANTERIOR EM CONTA CORRENTE</t>
  </si>
  <si>
    <t>SALDO ANTERIOR EM APLICAÇÃO FINANCEIRA</t>
  </si>
  <si>
    <t>TOTAL DA RECEITA</t>
  </si>
  <si>
    <t>TOTAL DAS DESPESAS</t>
  </si>
  <si>
    <t>RESULTADO TOTAL ACUMULADO</t>
  </si>
  <si>
    <t>Item</t>
  </si>
  <si>
    <t>Unidade de medida</t>
  </si>
  <si>
    <t>PREVISTO NO PERÍODO</t>
  </si>
  <si>
    <t>REALIZADO</t>
  </si>
  <si>
    <t>MÊS/ANO</t>
  </si>
  <si>
    <t>1ªCTA 2011</t>
  </si>
  <si>
    <t xml:space="preserve"> </t>
  </si>
  <si>
    <t>2ªCTA 2011</t>
  </si>
  <si>
    <t>3ªCTA 2011</t>
  </si>
  <si>
    <t>4ªCTA 2011</t>
  </si>
  <si>
    <t>RH (B) = (c+d+e+f)</t>
  </si>
  <si>
    <t>c) Clínicas da Família - Equipes de Saúde da Família</t>
  </si>
  <si>
    <t>nº de equipes</t>
  </si>
  <si>
    <t>d) Clínicas da Família - Equipes tipo II de Saúde Bucal</t>
  </si>
  <si>
    <t>e) Clínicas da Família - Equipes de Atenção Farmacêutica (uma por clínica)</t>
  </si>
  <si>
    <t>f) NASF</t>
  </si>
  <si>
    <t>Manutenção das unidades (C) = (g+h+i+j)</t>
  </si>
  <si>
    <t>g) Ações de educação, vigilância e promoção da saúde</t>
  </si>
  <si>
    <t>(Ações de dengue)</t>
  </si>
  <si>
    <t>h) Contratos e consumo - unidades de atenção primária</t>
  </si>
  <si>
    <t>i) Serviços de Raio X e Ultrassom</t>
  </si>
  <si>
    <t>nº de Clínicas da Família</t>
  </si>
  <si>
    <t>j) Sistemas de Informação / prontuário eletrônico</t>
  </si>
  <si>
    <t>VALOR DA DESPESA / RECEITA</t>
  </si>
  <si>
    <t>Transferência de recursos entre contratos</t>
  </si>
  <si>
    <t>2.3.6</t>
  </si>
  <si>
    <t>2.3.7</t>
  </si>
  <si>
    <t>2.3.8</t>
  </si>
  <si>
    <t>Serviços de Lavanderia</t>
  </si>
  <si>
    <t>Serviços de Limpeza e Conservação</t>
  </si>
  <si>
    <t>Serviços de Informática</t>
  </si>
  <si>
    <t>Outros serviços terceirizados (especificar)</t>
  </si>
  <si>
    <t>Locação de Veículos</t>
  </si>
  <si>
    <t>2.3.9</t>
  </si>
  <si>
    <t>Outras Despesas Não-Operacionais</t>
  </si>
  <si>
    <t>2.5.6</t>
  </si>
  <si>
    <t>Outras Despesas Operacionais (especificar)</t>
  </si>
  <si>
    <t>Invest. / Resgates de Aplicações Financeiras</t>
  </si>
  <si>
    <t>SALDO DE RECURSOS NO PERÍODO</t>
  </si>
  <si>
    <t>Conciliação Sumário x Quadro 2</t>
  </si>
  <si>
    <t>INSS - Patronal</t>
  </si>
  <si>
    <t>f) CAPIS</t>
  </si>
  <si>
    <t>PC</t>
  </si>
  <si>
    <t>2.3.10</t>
  </si>
  <si>
    <t xml:space="preserve">Auditoria externa </t>
  </si>
  <si>
    <t>Serviços Gráficos</t>
  </si>
  <si>
    <t>Condomínio</t>
  </si>
  <si>
    <t>Cartório</t>
  </si>
  <si>
    <t>Material de Escritório</t>
  </si>
  <si>
    <t>Gestão da CAP</t>
  </si>
  <si>
    <t>ORÇADO p/ Trimestre</t>
  </si>
  <si>
    <t>RECEBIDO no Trimestre</t>
  </si>
  <si>
    <t>GASTO no Trimestre</t>
  </si>
  <si>
    <t>Repasse parcela do Contrato de Gestão</t>
  </si>
  <si>
    <t>Unidade</t>
  </si>
  <si>
    <r>
      <t>Período: 01/</t>
    </r>
    <r>
      <rPr>
        <i/>
        <sz val="10"/>
        <rFont val="Arial"/>
        <family val="2"/>
      </rPr>
      <t>03/2012</t>
    </r>
    <r>
      <rPr>
        <sz val="10"/>
        <rFont val="Arial"/>
        <family val="2"/>
      </rPr>
      <t xml:space="preserve"> a 31/05/2012</t>
    </r>
  </si>
  <si>
    <t>*</t>
  </si>
  <si>
    <t>SALDO ANTERIOR EM POUPANÇA</t>
  </si>
  <si>
    <t>2.1.11</t>
  </si>
  <si>
    <t>1.5</t>
  </si>
  <si>
    <t>Devolução de Pagamento</t>
  </si>
  <si>
    <t>Serviços Tomados</t>
  </si>
  <si>
    <t>DIGITALIZAÇÃO DE DOCUMENTOS</t>
  </si>
  <si>
    <t>Centro de Atenção Psicossocial - CAPS</t>
  </si>
  <si>
    <t xml:space="preserve">CPF: 018.168.927-85       </t>
  </si>
  <si>
    <t>OBS</t>
  </si>
  <si>
    <t>UNIDADE</t>
  </si>
  <si>
    <t>VINCULAÇÃO</t>
  </si>
  <si>
    <t>CODIGO</t>
  </si>
  <si>
    <t>Gastos com pessoal</t>
  </si>
  <si>
    <t>Despesas Operacionais</t>
  </si>
  <si>
    <t>Código</t>
  </si>
  <si>
    <t>JUSTIFICATIVA</t>
  </si>
  <si>
    <t>Devolução de pagamento indevido, realizado dia (  ).</t>
  </si>
  <si>
    <t>Folha de pagamento.</t>
  </si>
  <si>
    <t>Repasse da parcela do termo do contrato de gestão.</t>
  </si>
  <si>
    <t>Rendimentos de aplicação financeira (  ) do Banco do Brasil.</t>
  </si>
  <si>
    <t>Referente ao pagamento do vale transporte.</t>
  </si>
  <si>
    <t>Referente ao pagamento do vale alimentação / refeição.</t>
  </si>
  <si>
    <t>CNPJ / CPF / CÓDIGO FISCAL</t>
  </si>
  <si>
    <t>Referente ao INSS sobre folha de pagamento.</t>
  </si>
  <si>
    <t>Referente ao FGTS sobre folha de pagamento.</t>
  </si>
  <si>
    <t>Referente ao PIS sobre folha de pagamento.</t>
  </si>
  <si>
    <t>Recibo de férias.</t>
  </si>
  <si>
    <t>Referente ao pagamento do 13º salário.</t>
  </si>
  <si>
    <t>Termo de rescisão do contrato de trabalho / FGTS rescisório.</t>
  </si>
  <si>
    <t>Referente aos serviços de lavagem de rouparia hospitalar.</t>
  </si>
  <si>
    <t>Referente a prestação de serviços de locação de veículos</t>
  </si>
  <si>
    <t>Referente a prestação de serviços</t>
  </si>
  <si>
    <t>Referente ao pagamento de aluguel</t>
  </si>
  <si>
    <t>Tarifa pagto</t>
  </si>
  <si>
    <t>Referente a compra de</t>
  </si>
  <si>
    <t>Apoio a gestão do TEIAS  - OSS - Saúde da Família</t>
  </si>
  <si>
    <t>Rh Equipes  de Saúde da Família</t>
  </si>
  <si>
    <t>Contratos,  consumo  e promoção  - unidades  de atenção primária</t>
  </si>
  <si>
    <t>Serviços  de Oftalmologia Basica,  Raio X e  Ultrassom  e protese dentaria</t>
  </si>
  <si>
    <t>Sistemas  de Informação / prontuário  eletrônico  e Telefonia Saúde da Família</t>
  </si>
  <si>
    <t>Rh Equipes  de Serv Apoio Especializado/NASF</t>
  </si>
  <si>
    <t>Sistemas  de Informação / prontuário  eletrônico  e Telefonia  - NASF</t>
  </si>
  <si>
    <t>RH - CAPS</t>
  </si>
  <si>
    <t>Consumo  - CAPS</t>
  </si>
  <si>
    <t>Apoio a gestão CAPS</t>
  </si>
  <si>
    <t>Adaptações de instalações / equipamentos</t>
  </si>
  <si>
    <t>Saldo Total</t>
  </si>
  <si>
    <t>Água e Esgoto</t>
  </si>
  <si>
    <t>2.4.13</t>
  </si>
  <si>
    <t>Referente a despesa com serviço de telefonia.</t>
  </si>
  <si>
    <t>Referente a despesa com água e esgoto.</t>
  </si>
  <si>
    <t>Referente a despesa com energia elétrica.</t>
  </si>
  <si>
    <t>Referente a despesa com IPTU.</t>
  </si>
  <si>
    <t>Parte variável - 1</t>
  </si>
  <si>
    <t>Parte variável - 2</t>
  </si>
  <si>
    <t>Parte variável - 3</t>
  </si>
  <si>
    <t>Parte variável 3</t>
  </si>
  <si>
    <t>DESP FGV</t>
  </si>
  <si>
    <t>01.01.01</t>
  </si>
  <si>
    <t>01.01.02</t>
  </si>
  <si>
    <t>01.01.03</t>
  </si>
  <si>
    <t>01.02.01</t>
  </si>
  <si>
    <t>01.03.01</t>
  </si>
  <si>
    <t>IRRF sobre folha de pagamento</t>
  </si>
  <si>
    <t>01.03.04</t>
  </si>
  <si>
    <t>01.03.05</t>
  </si>
  <si>
    <t>01.03.07</t>
  </si>
  <si>
    <t>01.04.01</t>
  </si>
  <si>
    <t>01.05.01</t>
  </si>
  <si>
    <t>03.08.01</t>
  </si>
  <si>
    <t>03.07.01</t>
  </si>
  <si>
    <t>03.14.01</t>
  </si>
  <si>
    <t>03.18.01</t>
  </si>
  <si>
    <t>03.19.05</t>
  </si>
  <si>
    <t>03.05.01</t>
  </si>
  <si>
    <t>05.01.01</t>
  </si>
  <si>
    <t>05.02.01</t>
  </si>
  <si>
    <t>04.05.01</t>
  </si>
  <si>
    <t>03.22.02</t>
  </si>
  <si>
    <t>05.07.01</t>
  </si>
  <si>
    <t>02.01.01</t>
  </si>
  <si>
    <t>08.01.01</t>
  </si>
  <si>
    <t>03.20.01</t>
  </si>
  <si>
    <t>06.01.02</t>
  </si>
  <si>
    <t>06.02.01</t>
  </si>
  <si>
    <t>Referente ao IRRF sobre folha de pagamento.</t>
  </si>
  <si>
    <t>FAVORECIDO</t>
  </si>
  <si>
    <t>Apoio a gestão da CAP - Saude da Família</t>
  </si>
  <si>
    <t>Sede Viva Rio</t>
  </si>
  <si>
    <t>Cap 2.1</t>
  </si>
  <si>
    <t>SUMÁRIO     AP 2.1</t>
  </si>
  <si>
    <t>CAPS Maria do Socorro Santos</t>
  </si>
  <si>
    <t>CF Cantagalo Pavao Pavaozinho</t>
  </si>
  <si>
    <t>CF Maria do Socorro Silva e Souza</t>
  </si>
  <si>
    <t>CF Rinaldo De Lamare</t>
  </si>
  <si>
    <t>CF Santa Marta</t>
  </si>
  <si>
    <t>CMS Chapeu Mangueira Babilonia</t>
  </si>
  <si>
    <t>CMS Dom Helder Camara</t>
  </si>
  <si>
    <t>CMS Dr Albert Sabin</t>
  </si>
  <si>
    <t>CMS Dr Rodolpho Perisse</t>
  </si>
  <si>
    <t>CMS Joao Barros Barreto</t>
  </si>
  <si>
    <t>CMS Manoel Jose Ferreira</t>
  </si>
  <si>
    <t>CMS Pindaro De Carvalho Rodrigues</t>
  </si>
  <si>
    <t>CMS Vila Canoas</t>
  </si>
  <si>
    <t>Nasf 2.1</t>
  </si>
  <si>
    <t>Pagamentos indevidos a serem estornados</t>
  </si>
  <si>
    <t>2.4.14</t>
  </si>
  <si>
    <t>Saldo em conta Poupança</t>
  </si>
  <si>
    <t>Responsável pela informação: Thiago Lopes Pinheiro</t>
  </si>
  <si>
    <t>Saldo em conta corrente - Provisionamento</t>
  </si>
  <si>
    <t>NF</t>
  </si>
  <si>
    <t>CAPS Franco Basaglia</t>
  </si>
  <si>
    <t>Prestação de serviços de assessoria jurídica.</t>
  </si>
  <si>
    <t>Serviços de Segurança e Vigilância</t>
  </si>
  <si>
    <t>CF Rocha Maia</t>
  </si>
  <si>
    <t>NUM_SEQ</t>
  </si>
  <si>
    <t>PROC_INSTR</t>
  </si>
  <si>
    <t>NUM_OS</t>
  </si>
  <si>
    <t>NOME_OS</t>
  </si>
  <si>
    <t>ANO_CTR_GESTAO</t>
  </si>
  <si>
    <t>NUM_CTR_GESTAO</t>
  </si>
  <si>
    <t>CNPJ_OS</t>
  </si>
  <si>
    <t>RAZAO_SOCIAL_OS</t>
  </si>
  <si>
    <t>UA</t>
  </si>
  <si>
    <t>DESC_UA</t>
  </si>
  <si>
    <t>DATA_NF</t>
  </si>
  <si>
    <t>CNPJ_FORN</t>
  </si>
  <si>
    <t>RAZAO_SOCIAL_FORN</t>
  </si>
  <si>
    <t>MAT_OU_SERV</t>
  </si>
  <si>
    <t>COD_MAT_SERV</t>
  </si>
  <si>
    <t>DESC_MAT_SERV</t>
  </si>
  <si>
    <t>UNID_MED</t>
  </si>
  <si>
    <t>QTD</t>
  </si>
  <si>
    <t>PREC_UNIT</t>
  </si>
  <si>
    <t>VLR_TOT_ITEM</t>
  </si>
  <si>
    <t>MES_ANO</t>
  </si>
  <si>
    <t>2.4.15</t>
  </si>
  <si>
    <t>Transferência de provisionamento de colaboradores (Pessoal / Encargos / Provisão)</t>
  </si>
  <si>
    <t>Saldo  em conta corrente e investimentos</t>
  </si>
  <si>
    <t>investimento Provisionamento</t>
  </si>
  <si>
    <t>CDB Execução</t>
  </si>
  <si>
    <t>CDB Provisão</t>
  </si>
  <si>
    <t>2.1.12</t>
  </si>
  <si>
    <t>Empréstimo Consignado</t>
  </si>
  <si>
    <t>Referente ao pagamento de empréstimo consignado, sobre folha de pagamento.</t>
  </si>
  <si>
    <t>01.03.08</t>
  </si>
  <si>
    <t>Abril</t>
  </si>
  <si>
    <t>Maio</t>
  </si>
  <si>
    <t>Junho</t>
  </si>
  <si>
    <t>Período: 01/04/2018 a 30/06/2018</t>
  </si>
  <si>
    <t>RIO DE JANEIRO, 11/07/2018.</t>
  </si>
  <si>
    <t>COD. DO CONTRATO</t>
  </si>
  <si>
    <t>OBJETO</t>
  </si>
  <si>
    <t>DATA_ PAGAMENTO</t>
  </si>
  <si>
    <t>NOTA FISCAL/RECIBO</t>
  </si>
  <si>
    <t xml:space="preserve">COMPETÊNCIA </t>
  </si>
  <si>
    <t>HMHM</t>
  </si>
  <si>
    <t>Transferência entre Contas</t>
  </si>
  <si>
    <t>N/A</t>
  </si>
  <si>
    <t>CONTA</t>
  </si>
  <si>
    <t>050/2022</t>
  </si>
  <si>
    <t>Relatorio Financeiro - CG 050-2022 - Hospital Municipal Hugo Miranda</t>
  </si>
  <si>
    <t>43165-6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</si>
</sst>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&quot;R$&quot;* #,##0.00_-;\-&quot;R$&quot;* #,##0.00_-;_-&quot;R$&quot;* &quot;-&quot;??_-;_-@_-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(&quot;R$ &quot;* #,##0.00_);_(&quot;R$ &quot;* \(#,##0.00\);_(&quot;R$ &quot;* \-??_);_(@_)"/>
    <numFmt numFmtId="168" formatCode="dd/mm/yy;@"/>
    <numFmt numFmtId="169" formatCode="_(* #,##0.00_);_(* \(#,##0.00\);_(* \-??_);_(@_)"/>
    <numFmt numFmtId="170" formatCode="mm/yy"/>
    <numFmt numFmtId="171" formatCode="[$-416]d\-mmm;@"/>
    <numFmt numFmtId="172" formatCode="_-&quot;R$&quot;\ * #,##0.0000_-;\-&quot;R$&quot;\ * #,##0.0000_-;_-&quot;R$&quot;\ * &quot;-&quot;??_-;_-@_-"/>
    <numFmt numFmtId="173" formatCode="&quot; &quot;#,##0.00&quot; &quot;;&quot; (&quot;#,##0.00&quot;)&quot;;&quot; -&quot;#&quot; &quot;;&quot; &quot;@&quot; &quot;"/>
    <numFmt numFmtId="174" formatCode="[$-416]General"/>
    <numFmt numFmtId="175" formatCode="[$-416]0%"/>
    <numFmt numFmtId="176" formatCode="_-* #,##0.00_-;\-* #,##0.00_-;_-* \-??_-;_-@_-"/>
    <numFmt numFmtId="177" formatCode="[$-416]mmmm/yyyy"/>
  </numFmts>
  <fonts count="6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u/>
      <sz val="10"/>
      <color indexed="9"/>
      <name val="Arial"/>
      <family val="2"/>
    </font>
    <font>
      <b/>
      <sz val="11"/>
      <name val="Arial"/>
      <family val="2"/>
    </font>
    <font>
      <sz val="11"/>
      <color indexed="12"/>
      <name val="Arial"/>
      <family val="2"/>
    </font>
    <font>
      <sz val="20"/>
      <name val="Arial"/>
      <family val="2"/>
    </font>
    <font>
      <u/>
      <sz val="6.6"/>
      <color theme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Arial"/>
      <family val="2"/>
    </font>
    <font>
      <sz val="8"/>
      <color theme="1"/>
      <name val="Calibri"/>
      <family val="2"/>
      <scheme val="minor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8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1"/>
      <color rgb="FFFF0000"/>
      <name val="Arial"/>
      <family val="2"/>
    </font>
    <font>
      <sz val="12"/>
      <color rgb="FF000000"/>
      <name val="Calibri"/>
      <family val="2"/>
    </font>
    <font>
      <sz val="12"/>
      <color rgb="FF000000"/>
      <name val="Calibri1"/>
      <family val="2"/>
    </font>
    <font>
      <b/>
      <i/>
      <sz val="16"/>
      <color rgb="FF000000"/>
      <name val="Arial"/>
      <family val="2"/>
    </font>
    <font>
      <u/>
      <sz val="10.199999999999999"/>
      <color theme="10"/>
      <name val="Calibri"/>
      <family val="2"/>
    </font>
    <font>
      <u/>
      <sz val="10"/>
      <color rgb="FF0000FF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b/>
      <i/>
      <u/>
      <sz val="11"/>
      <color rgb="FF000000"/>
      <name val="Arial"/>
      <family val="2"/>
    </font>
    <font>
      <b/>
      <sz val="15"/>
      <color rgb="FF003366"/>
      <name val="Calibri"/>
      <family val="2"/>
    </font>
    <font>
      <sz val="10"/>
      <color indexed="8"/>
      <name val="Arial"/>
      <family val="2"/>
    </font>
    <font>
      <sz val="10"/>
      <color rgb="FFFF0000"/>
      <name val="Arial"/>
      <family val="2"/>
    </font>
  </fonts>
  <fills count="61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9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2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-0.249977111117893"/>
        <bgColor indexed="2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-0.249977111117893"/>
        <bgColor indexed="31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C6D9F1"/>
        <bgColor rgb="FFC6D9F1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rgb="FF33339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661">
    <xf numFmtId="0" fontId="0" fillId="0" borderId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32" fillId="0" borderId="0" applyFill="0" applyBorder="0" applyAlignment="0" applyProtection="0"/>
    <xf numFmtId="165" fontId="9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10" fillId="0" borderId="0" applyFont="0" applyFill="0" applyBorder="0" applyAlignment="0" applyProtection="0"/>
    <xf numFmtId="0" fontId="32" fillId="0" borderId="0" applyFill="0" applyBorder="0" applyAlignment="0" applyProtection="0"/>
    <xf numFmtId="0" fontId="32" fillId="0" borderId="0" applyFill="0" applyBorder="0" applyAlignment="0" applyProtection="0"/>
    <xf numFmtId="165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39" fillId="0" borderId="0" applyFont="0" applyFill="0" applyBorder="0" applyAlignment="0" applyProtection="0"/>
    <xf numFmtId="167" fontId="32" fillId="0" borderId="0" applyFill="0" applyBorder="0" applyAlignment="0" applyProtection="0"/>
    <xf numFmtId="167" fontId="32" fillId="0" borderId="0" applyFill="0" applyBorder="0" applyAlignment="0" applyProtection="0"/>
    <xf numFmtId="44" fontId="10" fillId="0" borderId="0" applyFont="0" applyFill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32" fillId="0" borderId="0"/>
    <xf numFmtId="0" fontId="9" fillId="0" borderId="0"/>
    <xf numFmtId="0" fontId="32" fillId="0" borderId="0"/>
    <xf numFmtId="0" fontId="32" fillId="0" borderId="0"/>
    <xf numFmtId="0" fontId="39" fillId="0" borderId="0"/>
    <xf numFmtId="0" fontId="32" fillId="0" borderId="0"/>
    <xf numFmtId="0" fontId="32" fillId="0" borderId="0"/>
    <xf numFmtId="0" fontId="32" fillId="0" borderId="0"/>
    <xf numFmtId="0" fontId="32" fillId="23" borderId="4" applyNumberFormat="0" applyAlignment="0" applyProtection="0"/>
    <xf numFmtId="0" fontId="32" fillId="23" borderId="4" applyNumberFormat="0" applyAlignment="0" applyProtection="0"/>
    <xf numFmtId="0" fontId="32" fillId="23" borderId="4" applyNumberFormat="0" applyAlignment="0" applyProtection="0"/>
    <xf numFmtId="9" fontId="10" fillId="0" borderId="0" applyFont="0" applyFill="0" applyBorder="0" applyAlignment="0" applyProtection="0"/>
    <xf numFmtId="9" fontId="39" fillId="0" borderId="0" applyFont="0" applyFill="0" applyBorder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166" fontId="9" fillId="0" borderId="0" applyFont="0" applyFill="0" applyBorder="0" applyAlignment="0" applyProtection="0"/>
    <xf numFmtId="43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0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6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169" fontId="32" fillId="0" borderId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169" fontId="32" fillId="0" borderId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45" fillId="0" borderId="0"/>
    <xf numFmtId="169" fontId="45" fillId="0" borderId="0"/>
    <xf numFmtId="0" fontId="8" fillId="0" borderId="0"/>
    <xf numFmtId="171" fontId="9" fillId="0" borderId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2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3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4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6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7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9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10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5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8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0" fillId="11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12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9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1" fillId="15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2" fillId="4" borderId="0" applyNumberFormat="0" applyBorder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3" fillId="16" borderId="1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4" fillId="17" borderId="2" applyNumberFormat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5" fillId="0" borderId="3" applyNumberFormat="0" applyFill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8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19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20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3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14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1" fillId="21" borderId="0" applyNumberFormat="0" applyBorder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16" fillId="7" borderId="1" applyNumberFormat="0" applyAlignment="0" applyProtection="0"/>
    <xf numFmtId="171" fontId="29" fillId="0" borderId="0" applyNumberFormat="0" applyFill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71" fontId="17" fillId="3" borderId="0" applyNumberFormat="0" applyBorder="0" applyAlignment="0" applyProtection="0"/>
    <xf numFmtId="167" fontId="9" fillId="0" borderId="0" applyFill="0" applyBorder="0" applyAlignment="0" applyProtection="0"/>
    <xf numFmtId="165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18" fillId="22" borderId="0" applyNumberFormat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0" borderId="0"/>
    <xf numFmtId="171" fontId="19" fillId="16" borderId="5" applyNumberFormat="0" applyAlignment="0" applyProtection="0"/>
    <xf numFmtId="171" fontId="19" fillId="16" borderId="5" applyNumberFormat="0" applyAlignment="0" applyProtection="0"/>
    <xf numFmtId="171" fontId="19" fillId="16" borderId="5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0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1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3" fillId="0" borderId="6" applyNumberFormat="0" applyFill="0" applyAlignment="0" applyProtection="0"/>
    <xf numFmtId="171" fontId="22" fillId="0" borderId="0" applyNumberFormat="0" applyFill="0" applyBorder="0" applyAlignment="0" applyProtection="0"/>
    <xf numFmtId="171" fontId="22" fillId="0" borderId="0" applyNumberFormat="0" applyFill="0" applyBorder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4" fillId="0" borderId="7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8" applyNumberFormat="0" applyFill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5" fillId="0" borderId="0" applyNumberFormat="0" applyFill="0" applyBorder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71" fontId="26" fillId="0" borderId="9" applyNumberFormat="0" applyFill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171" fontId="9" fillId="0" borderId="0" applyFill="0" applyBorder="0" applyAlignment="0" applyProtection="0"/>
    <xf numFmtId="171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71" fontId="9" fillId="0" borderId="0"/>
    <xf numFmtId="171" fontId="9" fillId="0" borderId="0"/>
    <xf numFmtId="171" fontId="9" fillId="0" borderId="0"/>
    <xf numFmtId="171" fontId="9" fillId="0" borderId="0"/>
    <xf numFmtId="171" fontId="7" fillId="0" borderId="0"/>
    <xf numFmtId="171" fontId="9" fillId="0" borderId="0"/>
    <xf numFmtId="171" fontId="9" fillId="0" borderId="0"/>
    <xf numFmtId="171" fontId="9" fillId="0" borderId="0"/>
    <xf numFmtId="171" fontId="9" fillId="23" borderId="4" applyNumberFormat="0" applyAlignment="0" applyProtection="0"/>
    <xf numFmtId="171" fontId="9" fillId="23" borderId="4" applyNumberFormat="0" applyAlignment="0" applyProtection="0"/>
    <xf numFmtId="171" fontId="9" fillId="23" borderId="4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0" fontId="10" fillId="36" borderId="0" applyNumberFormat="0" applyBorder="0" applyAlignment="0" applyProtection="0"/>
    <xf numFmtId="0" fontId="10" fillId="36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2" borderId="0" applyNumberFormat="0" applyBorder="0" applyAlignment="0" applyProtection="0"/>
    <xf numFmtId="0" fontId="10" fillId="37" borderId="0" applyNumberFormat="0" applyBorder="0" applyAlignment="0" applyProtection="0"/>
    <xf numFmtId="0" fontId="10" fillId="37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0" fillId="38" borderId="0" applyNumberFormat="0" applyBorder="0" applyAlignment="0" applyProtection="0"/>
    <xf numFmtId="0" fontId="10" fillId="38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4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0" borderId="0" applyNumberFormat="0" applyBorder="0" applyAlignment="0" applyProtection="0"/>
    <xf numFmtId="0" fontId="10" fillId="40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6" borderId="0" applyNumberFormat="0" applyBorder="0" applyAlignment="0" applyProtection="0"/>
    <xf numFmtId="0" fontId="10" fillId="41" borderId="0" applyNumberFormat="0" applyBorder="0" applyAlignment="0" applyProtection="0"/>
    <xf numFmtId="0" fontId="10" fillId="41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7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3" borderId="0" applyNumberFormat="0" applyBorder="0" applyAlignment="0" applyProtection="0"/>
    <xf numFmtId="0" fontId="10" fillId="43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44" borderId="0" applyNumberFormat="0" applyBorder="0" applyAlignment="0" applyProtection="0"/>
    <xf numFmtId="0" fontId="10" fillId="44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39" borderId="0" applyNumberFormat="0" applyBorder="0" applyAlignment="0" applyProtection="0"/>
    <xf numFmtId="0" fontId="10" fillId="39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10" fillId="42" borderId="0" applyNumberFormat="0" applyBorder="0" applyAlignment="0" applyProtection="0"/>
    <xf numFmtId="0" fontId="10" fillId="42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8" borderId="0" applyNumberFormat="0" applyBorder="0" applyAlignment="0" applyProtection="0"/>
    <xf numFmtId="0" fontId="10" fillId="45" borderId="0" applyNumberFormat="0" applyBorder="0" applyAlignment="0" applyProtection="0"/>
    <xf numFmtId="0" fontId="10" fillId="45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0" fillId="11" borderId="0" applyNumberFormat="0" applyBorder="0" applyAlignment="0" applyProtection="0"/>
    <xf numFmtId="0" fontId="11" fillId="46" borderId="0" applyNumberFormat="0" applyBorder="0" applyAlignment="0" applyProtection="0"/>
    <xf numFmtId="0" fontId="11" fillId="46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43" borderId="0" applyNumberFormat="0" applyBorder="0" applyAlignment="0" applyProtection="0"/>
    <xf numFmtId="0" fontId="11" fillId="43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44" borderId="0" applyNumberFormat="0" applyBorder="0" applyAlignment="0" applyProtection="0"/>
    <xf numFmtId="0" fontId="11" fillId="44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9" borderId="0" applyNumberFormat="0" applyBorder="0" applyAlignment="0" applyProtection="0"/>
    <xf numFmtId="0" fontId="11" fillId="49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3" fillId="50" borderId="1" applyNumberFormat="0" applyAlignment="0" applyProtection="0"/>
    <xf numFmtId="0" fontId="13" fillId="50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3" fillId="16" borderId="1" applyNumberFormat="0" applyAlignment="0" applyProtection="0"/>
    <xf numFmtId="0" fontId="14" fillId="51" borderId="2" applyNumberFormat="0" applyAlignment="0" applyProtection="0"/>
    <xf numFmtId="0" fontId="14" fillId="51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5" fillId="0" borderId="3" applyNumberFormat="0" applyFill="0" applyAlignment="0" applyProtection="0"/>
    <xf numFmtId="0" fontId="11" fillId="52" borderId="0" applyNumberFormat="0" applyBorder="0" applyAlignment="0" applyProtection="0"/>
    <xf numFmtId="0" fontId="11" fillId="52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18" borderId="0" applyNumberFormat="0" applyBorder="0" applyAlignment="0" applyProtection="0"/>
    <xf numFmtId="0" fontId="11" fillId="53" borderId="0" applyNumberFormat="0" applyBorder="0" applyAlignment="0" applyProtection="0"/>
    <xf numFmtId="0" fontId="11" fillId="53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54" borderId="0" applyNumberFormat="0" applyBorder="0" applyAlignment="0" applyProtection="0"/>
    <xf numFmtId="0" fontId="11" fillId="54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20" borderId="0" applyNumberFormat="0" applyBorder="0" applyAlignment="0" applyProtection="0"/>
    <xf numFmtId="0" fontId="11" fillId="47" borderId="0" applyNumberFormat="0" applyBorder="0" applyAlignment="0" applyProtection="0"/>
    <xf numFmtId="0" fontId="11" fillId="47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48" borderId="0" applyNumberFormat="0" applyBorder="0" applyAlignment="0" applyProtection="0"/>
    <xf numFmtId="0" fontId="11" fillId="48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5" borderId="0" applyNumberFormat="0" applyBorder="0" applyAlignment="0" applyProtection="0"/>
    <xf numFmtId="0" fontId="11" fillId="55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6" fillId="41" borderId="1" applyNumberFormat="0" applyAlignment="0" applyProtection="0"/>
    <xf numFmtId="0" fontId="16" fillId="41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16" fillId="7" borderId="1" applyNumberFormat="0" applyAlignment="0" applyProtection="0"/>
    <xf numFmtId="0" fontId="29" fillId="0" borderId="0" applyNumberFormat="0" applyFill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7" fontId="9" fillId="0" borderId="0" applyFill="0" applyBorder="0" applyAlignment="0" applyProtection="0"/>
    <xf numFmtId="165" fontId="9" fillId="0" borderId="0" applyFont="0" applyFill="0" applyBorder="0" applyAlignment="0" applyProtection="0"/>
    <xf numFmtId="0" fontId="9" fillId="0" borderId="0" applyFill="0" applyBorder="0" applyAlignment="0" applyProtection="0"/>
    <xf numFmtId="0" fontId="9" fillId="0" borderId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7" fontId="9" fillId="0" borderId="0" applyFill="0" applyBorder="0" applyAlignment="0" applyProtection="0"/>
    <xf numFmtId="0" fontId="18" fillId="56" borderId="0" applyNumberFormat="0" applyBorder="0" applyAlignment="0" applyProtection="0"/>
    <xf numFmtId="0" fontId="18" fillId="56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57" borderId="4" applyNumberFormat="0" applyFont="0" applyAlignment="0" applyProtection="0"/>
    <xf numFmtId="0" fontId="9" fillId="57" borderId="4" applyNumberFormat="0" applyFon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9" fillId="23" borderId="4" applyNumberFormat="0" applyAlignment="0" applyProtection="0"/>
    <xf numFmtId="0" fontId="19" fillId="50" borderId="5" applyNumberFormat="0" applyAlignment="0" applyProtection="0"/>
    <xf numFmtId="0" fontId="19" fillId="50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19" fillId="16" borderId="5" applyNumberFormat="0" applyAlignment="0" applyProtection="0"/>
    <xf numFmtId="0" fontId="9" fillId="0" borderId="0" applyFill="0" applyBorder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3" fillId="0" borderId="6" applyNumberFormat="0" applyFill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0" fontId="26" fillId="0" borderId="9" applyNumberFormat="0" applyFill="0" applyAlignment="0" applyProtection="0"/>
    <xf numFmtId="43" fontId="9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71" fontId="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7" fillId="0" borderId="0"/>
    <xf numFmtId="43" fontId="7" fillId="0" borderId="0" applyFont="0" applyFill="0" applyBorder="0" applyAlignment="0" applyProtection="0"/>
    <xf numFmtId="0" fontId="9" fillId="0" borderId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45" fillId="0" borderId="0"/>
    <xf numFmtId="169" fontId="45" fillId="0" borderId="0"/>
    <xf numFmtId="0" fontId="9" fillId="0" borderId="0"/>
    <xf numFmtId="0" fontId="9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4" borderId="0" applyNumberFormat="0" applyBorder="0" applyAlignment="0" applyProtection="0"/>
    <xf numFmtId="0" fontId="13" fillId="16" borderId="1" applyNumberFormat="0" applyAlignment="0" applyProtection="0"/>
    <xf numFmtId="0" fontId="14" fillId="17" borderId="2" applyNumberFormat="0" applyAlignment="0" applyProtection="0"/>
    <xf numFmtId="0" fontId="15" fillId="0" borderId="3" applyNumberFormat="0" applyFill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1" borderId="0" applyNumberFormat="0" applyBorder="0" applyAlignment="0" applyProtection="0"/>
    <xf numFmtId="0" fontId="16" fillId="7" borderId="1" applyNumberFormat="0" applyAlignment="0" applyProtection="0"/>
    <xf numFmtId="0" fontId="17" fillId="3" borderId="0" applyNumberFormat="0" applyBorder="0" applyAlignment="0" applyProtection="0"/>
    <xf numFmtId="167" fontId="9" fillId="0" borderId="0" applyFill="0" applyBorder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7" fillId="0" borderId="0"/>
    <xf numFmtId="0" fontId="9" fillId="23" borderId="4" applyNumberFormat="0" applyAlignment="0" applyProtection="0"/>
    <xf numFmtId="0" fontId="19" fillId="16" borderId="5" applyNumberFormat="0" applyAlignment="0" applyProtection="0"/>
    <xf numFmtId="43" fontId="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43" fontId="7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43" fontId="7" fillId="0" borderId="0" applyFont="0" applyFill="0" applyBorder="0" applyAlignment="0" applyProtection="0"/>
    <xf numFmtId="169" fontId="9" fillId="0" borderId="0" applyFill="0" applyBorder="0" applyAlignment="0" applyProtection="0"/>
    <xf numFmtId="169" fontId="9" fillId="0" borderId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164" fontId="7" fillId="0" borderId="0" applyFont="0" applyFill="0" applyBorder="0" applyAlignment="0" applyProtection="0"/>
    <xf numFmtId="171" fontId="9" fillId="0" borderId="0"/>
    <xf numFmtId="171" fontId="9" fillId="0" borderId="0"/>
    <xf numFmtId="0" fontId="6" fillId="0" borderId="0"/>
    <xf numFmtId="44" fontId="6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71" fontId="9" fillId="0" borderId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1" fontId="5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5" fillId="0" borderId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9" fillId="0" borderId="0"/>
    <xf numFmtId="0" fontId="5" fillId="0" borderId="0"/>
    <xf numFmtId="164" fontId="5" fillId="0" borderId="0" applyFont="0" applyFill="0" applyBorder="0" applyAlignment="0" applyProtection="0"/>
    <xf numFmtId="171" fontId="9" fillId="0" borderId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0" fontId="47" fillId="0" borderId="0"/>
    <xf numFmtId="0" fontId="49" fillId="60" borderId="0" applyNumberFormat="0" applyBorder="0" applyAlignment="0" applyProtection="0"/>
    <xf numFmtId="0" fontId="49" fillId="60" borderId="0" applyNumberFormat="0" applyBorder="0" applyProtection="0"/>
    <xf numFmtId="173" fontId="50" fillId="0" borderId="0" applyBorder="0" applyProtection="0"/>
    <xf numFmtId="174" fontId="50" fillId="0" borderId="0" applyBorder="0" applyProtection="0"/>
    <xf numFmtId="0" fontId="48" fillId="0" borderId="0"/>
    <xf numFmtId="0" fontId="51" fillId="0" borderId="0" applyNumberFormat="0" applyBorder="0" applyProtection="0"/>
    <xf numFmtId="175" fontId="50" fillId="0" borderId="0" applyBorder="0" applyProtection="0"/>
    <xf numFmtId="0" fontId="21" fillId="0" borderId="0" applyNumberFormat="0" applyFill="0" applyBorder="0" applyAlignment="0" applyProtection="0"/>
    <xf numFmtId="0" fontId="52" fillId="0" borderId="0" applyNumberFormat="0" applyBorder="0" applyProtection="0">
      <alignment horizontal="center"/>
    </xf>
    <xf numFmtId="0" fontId="52" fillId="0" borderId="0" applyNumberFormat="0" applyBorder="0" applyProtection="0">
      <alignment horizontal="center" textRotation="90"/>
    </xf>
    <xf numFmtId="0" fontId="53" fillId="0" borderId="0" applyNumberFormat="0" applyFill="0" applyBorder="0" applyAlignment="0" applyProtection="0">
      <alignment vertical="top"/>
      <protection locked="0"/>
    </xf>
    <xf numFmtId="174" fontId="54" fillId="0" borderId="0" applyBorder="0" applyProtection="0"/>
    <xf numFmtId="0" fontId="29" fillId="0" borderId="0"/>
    <xf numFmtId="0" fontId="29" fillId="0" borderId="0"/>
    <xf numFmtId="44" fontId="48" fillId="0" borderId="0" applyFont="0" applyFill="0" applyBorder="0" applyAlignment="0" applyProtection="0"/>
    <xf numFmtId="167" fontId="9" fillId="0" borderId="0" applyFill="0" applyBorder="0" applyAlignment="0" applyProtection="0"/>
    <xf numFmtId="165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174" fontId="56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177" fontId="1" fillId="0" borderId="0"/>
    <xf numFmtId="0" fontId="47" fillId="0" borderId="0"/>
    <xf numFmtId="174" fontId="50" fillId="0" borderId="0" applyBorder="0" applyProtection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7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57" fillId="0" borderId="0" applyNumberFormat="0" applyBorder="0" applyProtection="0"/>
    <xf numFmtId="0" fontId="57" fillId="0" borderId="0" applyNumberFormat="0" applyBorder="0" applyProtection="0"/>
    <xf numFmtId="176" fontId="9" fillId="0" borderId="0" applyFill="0" applyBorder="0" applyAlignment="0" applyProtection="0"/>
    <xf numFmtId="43" fontId="48" fillId="0" borderId="0" applyFont="0" applyFill="0" applyBorder="0" applyAlignment="0" applyProtection="0"/>
    <xf numFmtId="169" fontId="9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4" fontId="58" fillId="0" borderId="46" applyProtection="0"/>
    <xf numFmtId="0" fontId="23" fillId="0" borderId="6"/>
    <xf numFmtId="0" fontId="23" fillId="0" borderId="6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173" fontId="50" fillId="0" borderId="0" applyBorder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7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55" fillId="0" borderId="0" applyFont="0" applyFill="0" applyBorder="0" applyAlignment="0" applyProtection="0"/>
    <xf numFmtId="44" fontId="4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7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9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55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1" fillId="0" borderId="0"/>
  </cellStyleXfs>
  <cellXfs count="1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7" fillId="25" borderId="0" xfId="0" applyFont="1" applyFill="1" applyAlignment="1">
      <alignment horizontal="left" vertical="center"/>
    </xf>
    <xf numFmtId="0" fontId="27" fillId="0" borderId="11" xfId="0" applyFont="1" applyBorder="1" applyAlignment="1">
      <alignment horizontal="center" vertical="center"/>
    </xf>
    <xf numFmtId="170" fontId="27" fillId="0" borderId="11" xfId="0" applyNumberFormat="1" applyFont="1" applyBorder="1" applyAlignment="1">
      <alignment horizontal="center" vertical="center"/>
    </xf>
    <xf numFmtId="0" fontId="27" fillId="16" borderId="11" xfId="0" applyFont="1" applyFill="1" applyBorder="1" applyAlignment="1">
      <alignment horizontal="left" vertical="center"/>
    </xf>
    <xf numFmtId="0" fontId="27" fillId="16" borderId="11" xfId="0" applyFont="1" applyFill="1" applyBorder="1" applyAlignment="1">
      <alignment horizontal="right" vertical="center"/>
    </xf>
    <xf numFmtId="0" fontId="34" fillId="25" borderId="0" xfId="88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center" vertical="center"/>
    </xf>
    <xf numFmtId="0" fontId="28" fillId="26" borderId="0" xfId="0" applyFont="1" applyFill="1"/>
    <xf numFmtId="0" fontId="28" fillId="0" borderId="0" xfId="0" applyFont="1" applyAlignment="1">
      <alignment vertical="center"/>
    </xf>
    <xf numFmtId="169" fontId="28" fillId="0" borderId="12" xfId="158" applyFont="1" applyFill="1" applyBorder="1" applyAlignment="1" applyProtection="1">
      <alignment horizontal="center"/>
    </xf>
    <xf numFmtId="169" fontId="28" fillId="27" borderId="12" xfId="0" applyNumberFormat="1" applyFont="1" applyFill="1" applyBorder="1" applyAlignment="1">
      <alignment horizontal="center"/>
    </xf>
    <xf numFmtId="169" fontId="28" fillId="27" borderId="13" xfId="158" applyFont="1" applyFill="1" applyBorder="1" applyAlignment="1" applyProtection="1">
      <alignment horizontal="center"/>
    </xf>
    <xf numFmtId="169" fontId="28" fillId="0" borderId="0" xfId="158" applyFont="1" applyBorder="1" applyAlignment="1">
      <alignment vertical="center"/>
    </xf>
    <xf numFmtId="0" fontId="35" fillId="16" borderId="12" xfId="0" applyFont="1" applyFill="1" applyBorder="1" applyAlignment="1">
      <alignment horizontal="left"/>
    </xf>
    <xf numFmtId="169" fontId="35" fillId="16" borderId="12" xfId="158" applyFont="1" applyFill="1" applyBorder="1" applyAlignment="1" applyProtection="1">
      <alignment horizontal="center"/>
    </xf>
    <xf numFmtId="169" fontId="35" fillId="16" borderId="12" xfId="0" applyNumberFormat="1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35" fillId="16" borderId="11" xfId="0" applyFont="1" applyFill="1" applyBorder="1" applyAlignment="1">
      <alignment horizontal="left"/>
    </xf>
    <xf numFmtId="169" fontId="35" fillId="16" borderId="14" xfId="158" applyFont="1" applyFill="1" applyBorder="1" applyAlignment="1" applyProtection="1"/>
    <xf numFmtId="169" fontId="35" fillId="16" borderId="10" xfId="158" applyFont="1" applyFill="1" applyBorder="1" applyAlignment="1" applyProtection="1"/>
    <xf numFmtId="169" fontId="35" fillId="16" borderId="11" xfId="0" applyNumberFormat="1" applyFont="1" applyFill="1" applyBorder="1" applyAlignment="1">
      <alignment horizontal="center"/>
    </xf>
    <xf numFmtId="169" fontId="28" fillId="0" borderId="11" xfId="158" applyFont="1" applyFill="1" applyBorder="1" applyAlignment="1" applyProtection="1">
      <alignment horizontal="center"/>
    </xf>
    <xf numFmtId="169" fontId="28" fillId="27" borderId="11" xfId="158" applyFont="1" applyFill="1" applyBorder="1" applyAlignment="1" applyProtection="1">
      <alignment horizontal="center"/>
    </xf>
    <xf numFmtId="169" fontId="28" fillId="27" borderId="11" xfId="0" applyNumberFormat="1" applyFont="1" applyFill="1" applyBorder="1" applyAlignment="1">
      <alignment horizontal="center"/>
    </xf>
    <xf numFmtId="169" fontId="28" fillId="0" borderId="12" xfId="158" applyFont="1" applyBorder="1" applyAlignment="1">
      <alignment vertical="center"/>
    </xf>
    <xf numFmtId="169" fontId="32" fillId="0" borderId="0" xfId="158" applyBorder="1" applyAlignment="1">
      <alignment horizontal="center" vertical="center"/>
    </xf>
    <xf numFmtId="169" fontId="35" fillId="16" borderId="12" xfId="158" applyFont="1" applyFill="1" applyBorder="1" applyAlignment="1">
      <alignment horizontal="center"/>
    </xf>
    <xf numFmtId="0" fontId="3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5" borderId="0" xfId="0" applyFill="1"/>
    <xf numFmtId="49" fontId="27" fillId="0" borderId="11" xfId="0" applyNumberFormat="1" applyFont="1" applyBorder="1" applyAlignment="1">
      <alignment horizontal="center" vertical="center"/>
    </xf>
    <xf numFmtId="4" fontId="27" fillId="16" borderId="11" xfId="0" applyNumberFormat="1" applyFont="1" applyFill="1" applyBorder="1" applyAlignment="1">
      <alignment horizontal="center" vertical="center"/>
    </xf>
    <xf numFmtId="49" fontId="27" fillId="16" borderId="11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0" fontId="27" fillId="16" borderId="18" xfId="0" applyFont="1" applyFill="1" applyBorder="1" applyAlignment="1">
      <alignment horizontal="right" vertical="center"/>
    </xf>
    <xf numFmtId="0" fontId="30" fillId="0" borderId="11" xfId="0" applyFont="1" applyBorder="1" applyAlignment="1">
      <alignment horizontal="right" vertical="center"/>
    </xf>
    <xf numFmtId="0" fontId="28" fillId="0" borderId="0" xfId="0" applyFont="1"/>
    <xf numFmtId="0" fontId="35" fillId="0" borderId="0" xfId="0" applyFont="1"/>
    <xf numFmtId="0" fontId="35" fillId="27" borderId="12" xfId="0" applyFont="1" applyFill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49" fontId="28" fillId="0" borderId="0" xfId="0" applyNumberFormat="1" applyFont="1"/>
    <xf numFmtId="0" fontId="28" fillId="27" borderId="12" xfId="0" applyFont="1" applyFill="1" applyBorder="1" applyAlignment="1">
      <alignment horizontal="left"/>
    </xf>
    <xf numFmtId="169" fontId="28" fillId="0" borderId="0" xfId="158" applyFont="1" applyAlignment="1"/>
    <xf numFmtId="166" fontId="28" fillId="0" borderId="0" xfId="0" applyNumberFormat="1" applyFont="1"/>
    <xf numFmtId="169" fontId="28" fillId="24" borderId="0" xfId="158" applyFont="1" applyFill="1" applyAlignment="1"/>
    <xf numFmtId="169" fontId="35" fillId="0" borderId="0" xfId="158" applyFont="1" applyAlignment="1"/>
    <xf numFmtId="169" fontId="28" fillId="0" borderId="0" xfId="0" applyNumberFormat="1" applyFont="1"/>
    <xf numFmtId="0" fontId="35" fillId="0" borderId="0" xfId="0" applyFont="1" applyAlignment="1">
      <alignment horizontal="center"/>
    </xf>
    <xf numFmtId="39" fontId="28" fillId="0" borderId="12" xfId="0" applyNumberFormat="1" applyFont="1" applyBorder="1" applyAlignment="1">
      <alignment horizontal="right" vertical="center"/>
    </xf>
    <xf numFmtId="169" fontId="28" fillId="0" borderId="12" xfId="158" applyFont="1" applyFill="1" applyBorder="1" applyAlignment="1">
      <alignment vertical="center"/>
    </xf>
    <xf numFmtId="39" fontId="35" fillId="28" borderId="12" xfId="0" applyNumberFormat="1" applyFont="1" applyFill="1" applyBorder="1" applyAlignment="1">
      <alignment horizontal="right" vertical="center"/>
    </xf>
    <xf numFmtId="39" fontId="35" fillId="0" borderId="0" xfId="0" applyNumberFormat="1" applyFont="1"/>
    <xf numFmtId="4" fontId="35" fillId="0" borderId="0" xfId="0" applyNumberFormat="1" applyFont="1"/>
    <xf numFmtId="0" fontId="28" fillId="24" borderId="12" xfId="0" applyFont="1" applyFill="1" applyBorder="1" applyAlignment="1">
      <alignment horizontal="left" vertical="center" wrapText="1"/>
    </xf>
    <xf numFmtId="0" fontId="28" fillId="24" borderId="17" xfId="0" applyFont="1" applyFill="1" applyBorder="1" applyAlignment="1">
      <alignment horizontal="left" vertical="center" wrapText="1"/>
    </xf>
    <xf numFmtId="167" fontId="32" fillId="24" borderId="20" xfId="93" applyFill="1" applyBorder="1" applyAlignment="1">
      <alignment horizontal="right" vertical="center"/>
    </xf>
    <xf numFmtId="0" fontId="37" fillId="24" borderId="21" xfId="0" applyFont="1" applyFill="1" applyBorder="1" applyAlignment="1">
      <alignment horizontal="center" vertical="center" wrapText="1"/>
    </xf>
    <xf numFmtId="0" fontId="37" fillId="24" borderId="22" xfId="0" applyFont="1" applyFill="1" applyBorder="1" applyAlignment="1">
      <alignment horizontal="center" vertical="center" wrapText="1"/>
    </xf>
    <xf numFmtId="167" fontId="32" fillId="24" borderId="19" xfId="93" applyFill="1" applyBorder="1" applyAlignment="1">
      <alignment horizontal="right" vertical="center" wrapText="1"/>
    </xf>
    <xf numFmtId="39" fontId="28" fillId="0" borderId="0" xfId="0" applyNumberFormat="1" applyFont="1"/>
    <xf numFmtId="169" fontId="28" fillId="27" borderId="12" xfId="158" applyFont="1" applyFill="1" applyBorder="1" applyAlignment="1" applyProtection="1">
      <alignment horizontal="center"/>
    </xf>
    <xf numFmtId="167" fontId="28" fillId="0" borderId="0" xfId="0" applyNumberFormat="1" applyFont="1"/>
    <xf numFmtId="170" fontId="35" fillId="29" borderId="11" xfId="0" applyNumberFormat="1" applyFont="1" applyFill="1" applyBorder="1" applyAlignment="1">
      <alignment horizontal="center" vertical="center"/>
    </xf>
    <xf numFmtId="0" fontId="40" fillId="0" borderId="0" xfId="0" applyFont="1"/>
    <xf numFmtId="39" fontId="28" fillId="30" borderId="12" xfId="0" applyNumberFormat="1" applyFont="1" applyFill="1" applyBorder="1" applyAlignment="1">
      <alignment horizontal="right" vertical="center"/>
    </xf>
    <xf numFmtId="39" fontId="28" fillId="30" borderId="12" xfId="0" applyNumberFormat="1" applyFont="1" applyFill="1" applyBorder="1" applyAlignment="1">
      <alignment vertical="center"/>
    </xf>
    <xf numFmtId="17" fontId="28" fillId="0" borderId="0" xfId="0" applyNumberFormat="1" applyFont="1" applyAlignment="1">
      <alignment vertical="center"/>
    </xf>
    <xf numFmtId="0" fontId="28" fillId="0" borderId="12" xfId="0" applyFont="1" applyBorder="1" applyAlignment="1">
      <alignment horizontal="left"/>
    </xf>
    <xf numFmtId="169" fontId="28" fillId="0" borderId="12" xfId="0" applyNumberFormat="1" applyFont="1" applyBorder="1" applyAlignment="1">
      <alignment horizontal="center"/>
    </xf>
    <xf numFmtId="49" fontId="0" fillId="0" borderId="0" xfId="0" applyNumberFormat="1"/>
    <xf numFmtId="0" fontId="0" fillId="0" borderId="0" xfId="0" applyAlignment="1">
      <alignment horizontal="center"/>
    </xf>
    <xf numFmtId="0" fontId="28" fillId="27" borderId="0" xfId="0" applyFont="1" applyFill="1" applyAlignment="1">
      <alignment horizontal="center"/>
    </xf>
    <xf numFmtId="169" fontId="28" fillId="0" borderId="0" xfId="158" applyFont="1" applyFill="1" applyBorder="1" applyAlignment="1" applyProtection="1">
      <alignment horizontal="center"/>
    </xf>
    <xf numFmtId="169" fontId="28" fillId="27" borderId="0" xfId="158" applyFont="1" applyFill="1" applyBorder="1" applyAlignment="1" applyProtection="1">
      <alignment horizontal="center"/>
    </xf>
    <xf numFmtId="169" fontId="28" fillId="27" borderId="0" xfId="0" applyNumberFormat="1" applyFont="1" applyFill="1" applyAlignment="1">
      <alignment horizontal="center"/>
    </xf>
    <xf numFmtId="169" fontId="28" fillId="0" borderId="23" xfId="158" applyFont="1" applyFill="1" applyBorder="1" applyAlignment="1" applyProtection="1">
      <alignment horizontal="center"/>
    </xf>
    <xf numFmtId="169" fontId="28" fillId="27" borderId="23" xfId="158" applyFont="1" applyFill="1" applyBorder="1" applyAlignment="1" applyProtection="1">
      <alignment horizontal="center"/>
    </xf>
    <xf numFmtId="169" fontId="28" fillId="27" borderId="23" xfId="0" applyNumberFormat="1" applyFont="1" applyFill="1" applyBorder="1" applyAlignment="1">
      <alignment horizontal="center"/>
    </xf>
    <xf numFmtId="169" fontId="28" fillId="27" borderId="24" xfId="0" applyNumberFormat="1" applyFont="1" applyFill="1" applyBorder="1" applyAlignment="1">
      <alignment horizontal="center"/>
    </xf>
    <xf numFmtId="169" fontId="28" fillId="0" borderId="24" xfId="158" applyFont="1" applyFill="1" applyBorder="1" applyAlignment="1" applyProtection="1">
      <alignment horizontal="center"/>
    </xf>
    <xf numFmtId="169" fontId="28" fillId="27" borderId="24" xfId="158" applyFont="1" applyFill="1" applyBorder="1" applyAlignment="1" applyProtection="1">
      <alignment horizontal="center"/>
    </xf>
    <xf numFmtId="43" fontId="28" fillId="0" borderId="0" xfId="0" applyNumberFormat="1" applyFont="1"/>
    <xf numFmtId="169" fontId="32" fillId="0" borderId="0" xfId="158" applyFill="1" applyAlignment="1"/>
    <xf numFmtId="169" fontId="28" fillId="0" borderId="26" xfId="158" applyFont="1" applyBorder="1" applyAlignment="1"/>
    <xf numFmtId="169" fontId="28" fillId="27" borderId="15" xfId="158" applyFont="1" applyFill="1" applyBorder="1" applyAlignment="1" applyProtection="1">
      <alignment horizontal="center"/>
    </xf>
    <xf numFmtId="169" fontId="28" fillId="0" borderId="15" xfId="158" applyFont="1" applyBorder="1" applyAlignment="1"/>
    <xf numFmtId="169" fontId="28" fillId="27" borderId="26" xfId="158" applyFont="1" applyFill="1" applyBorder="1" applyAlignment="1" applyProtection="1">
      <alignment horizontal="center"/>
    </xf>
    <xf numFmtId="0" fontId="41" fillId="30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/>
    </xf>
    <xf numFmtId="0" fontId="28" fillId="24" borderId="29" xfId="0" applyFont="1" applyFill="1" applyBorder="1" applyAlignment="1">
      <alignment horizontal="left" vertical="center" wrapText="1"/>
    </xf>
    <xf numFmtId="167" fontId="32" fillId="24" borderId="30" xfId="93" applyFill="1" applyBorder="1" applyAlignment="1">
      <alignment horizontal="right" vertical="center"/>
    </xf>
    <xf numFmtId="0" fontId="37" fillId="24" borderId="28" xfId="0" applyFont="1" applyFill="1" applyBorder="1" applyAlignment="1">
      <alignment horizontal="center" vertical="center" wrapText="1"/>
    </xf>
    <xf numFmtId="169" fontId="42" fillId="0" borderId="0" xfId="158" applyFont="1" applyAlignment="1"/>
    <xf numFmtId="169" fontId="36" fillId="32" borderId="12" xfId="158" applyFont="1" applyFill="1" applyBorder="1" applyAlignment="1" applyProtection="1">
      <alignment horizontal="center"/>
    </xf>
    <xf numFmtId="0" fontId="43" fillId="35" borderId="32" xfId="0" applyFont="1" applyFill="1" applyBorder="1" applyAlignment="1">
      <alignment vertical="center"/>
    </xf>
    <xf numFmtId="0" fontId="43" fillId="35" borderId="33" xfId="0" applyFont="1" applyFill="1" applyBorder="1" applyAlignment="1">
      <alignment vertical="center"/>
    </xf>
    <xf numFmtId="0" fontId="40" fillId="34" borderId="27" xfId="0" applyFont="1" applyFill="1" applyBorder="1"/>
    <xf numFmtId="0" fontId="43" fillId="33" borderId="34" xfId="0" applyFont="1" applyFill="1" applyBorder="1" applyAlignment="1">
      <alignment vertical="center"/>
    </xf>
    <xf numFmtId="0" fontId="43" fillId="33" borderId="35" xfId="0" applyFont="1" applyFill="1" applyBorder="1" applyAlignment="1">
      <alignment vertical="center"/>
    </xf>
    <xf numFmtId="0" fontId="43" fillId="33" borderId="36" xfId="0" applyFont="1" applyFill="1" applyBorder="1" applyAlignment="1">
      <alignment horizontal="left"/>
    </xf>
    <xf numFmtId="0" fontId="44" fillId="58" borderId="12" xfId="109" applyFont="1" applyFill="1" applyBorder="1" applyAlignment="1">
      <alignment horizontal="center" vertical="center" wrapText="1"/>
    </xf>
    <xf numFmtId="0" fontId="44" fillId="58" borderId="12" xfId="109" applyFont="1" applyFill="1" applyBorder="1" applyAlignment="1">
      <alignment horizontal="center" vertical="center"/>
    </xf>
    <xf numFmtId="0" fontId="44" fillId="58" borderId="25" xfId="109" applyFont="1" applyFill="1" applyBorder="1" applyAlignment="1">
      <alignment horizontal="center" vertical="center"/>
    </xf>
    <xf numFmtId="14" fontId="44" fillId="58" borderId="12" xfId="109" applyNumberFormat="1" applyFont="1" applyFill="1" applyBorder="1" applyAlignment="1">
      <alignment horizontal="center" vertical="center" wrapText="1"/>
    </xf>
    <xf numFmtId="0" fontId="44" fillId="58" borderId="31" xfId="109" applyFont="1" applyFill="1" applyBorder="1" applyAlignment="1">
      <alignment horizontal="center" vertical="center"/>
    </xf>
    <xf numFmtId="172" fontId="44" fillId="58" borderId="12" xfId="109" applyNumberFormat="1" applyFont="1" applyFill="1" applyBorder="1" applyAlignment="1">
      <alignment horizontal="center" vertical="center" wrapText="1"/>
    </xf>
    <xf numFmtId="0" fontId="44" fillId="58" borderId="12" xfId="110" applyFont="1" applyFill="1" applyBorder="1" applyAlignment="1">
      <alignment horizontal="center" vertical="center" wrapText="1"/>
    </xf>
    <xf numFmtId="0" fontId="28" fillId="30" borderId="0" xfId="0" applyFont="1" applyFill="1" applyAlignment="1">
      <alignment wrapText="1"/>
    </xf>
    <xf numFmtId="0" fontId="28" fillId="0" borderId="0" xfId="0" applyFont="1" applyAlignment="1">
      <alignment wrapText="1"/>
    </xf>
    <xf numFmtId="0" fontId="43" fillId="59" borderId="12" xfId="0" applyFont="1" applyFill="1" applyBorder="1" applyAlignment="1">
      <alignment horizontal="center" vertical="center" wrapText="1"/>
    </xf>
    <xf numFmtId="0" fontId="43" fillId="59" borderId="13" xfId="0" applyFont="1" applyFill="1" applyBorder="1" applyAlignment="1">
      <alignment horizontal="center" vertical="center" wrapText="1"/>
    </xf>
    <xf numFmtId="168" fontId="43" fillId="59" borderId="13" xfId="0" applyNumberFormat="1" applyFont="1" applyFill="1" applyBorder="1" applyAlignment="1">
      <alignment horizontal="center" vertical="center" wrapText="1"/>
    </xf>
    <xf numFmtId="49" fontId="43" fillId="59" borderId="13" xfId="0" applyNumberFormat="1" applyFont="1" applyFill="1" applyBorder="1" applyAlignment="1">
      <alignment horizontal="center" vertical="center" wrapText="1"/>
    </xf>
    <xf numFmtId="40" fontId="43" fillId="59" borderId="45" xfId="158" applyNumberFormat="1" applyFont="1" applyFill="1" applyBorder="1" applyAlignment="1">
      <alignment horizontal="center" vertical="center" wrapText="1"/>
    </xf>
    <xf numFmtId="40" fontId="43" fillId="59" borderId="13" xfId="158" applyNumberFormat="1" applyFont="1" applyFill="1" applyBorder="1" applyAlignment="1">
      <alignment horizontal="center" vertical="center" wrapText="1"/>
    </xf>
    <xf numFmtId="49" fontId="28" fillId="0" borderId="12" xfId="0" applyNumberFormat="1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17" fontId="28" fillId="0" borderId="12" xfId="0" applyNumberFormat="1" applyFont="1" applyBorder="1" applyAlignment="1">
      <alignment horizontal="center" vertical="center" wrapText="1"/>
    </xf>
    <xf numFmtId="0" fontId="28" fillId="30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59" fillId="0" borderId="11" xfId="0" applyNumberFormat="1" applyFont="1" applyFill="1" applyBorder="1" applyAlignment="1">
      <alignment horizontal="center" vertical="center"/>
    </xf>
    <xf numFmtId="14" fontId="59" fillId="0" borderId="47" xfId="0" applyNumberFormat="1" applyFont="1" applyFill="1" applyBorder="1" applyAlignment="1">
      <alignment horizontal="center" vertical="center"/>
    </xf>
    <xf numFmtId="0" fontId="59" fillId="0" borderId="47" xfId="0" applyNumberFormat="1" applyFont="1" applyFill="1" applyBorder="1" applyAlignment="1">
      <alignment horizontal="center" vertical="center"/>
    </xf>
    <xf numFmtId="0" fontId="59" fillId="0" borderId="11" xfId="0" applyFont="1" applyFill="1" applyBorder="1" applyAlignment="1">
      <alignment horizontal="center" vertical="center" wrapText="1"/>
    </xf>
    <xf numFmtId="0" fontId="59" fillId="0" borderId="11" xfId="0" applyNumberFormat="1" applyFont="1" applyFill="1" applyBorder="1" applyAlignment="1">
      <alignment horizontal="center" vertical="center"/>
    </xf>
    <xf numFmtId="0" fontId="59" fillId="0" borderId="12" xfId="0" applyNumberFormat="1" applyFont="1" applyFill="1" applyBorder="1" applyAlignment="1">
      <alignment horizontal="center" vertical="center"/>
    </xf>
    <xf numFmtId="14" fontId="59" fillId="0" borderId="12" xfId="0" applyNumberFormat="1" applyFont="1" applyFill="1" applyBorder="1" applyAlignment="1">
      <alignment horizontal="center" vertical="center"/>
    </xf>
    <xf numFmtId="4" fontId="60" fillId="0" borderId="12" xfId="0" applyNumberFormat="1" applyFont="1" applyFill="1" applyBorder="1" applyAlignment="1">
      <alignment horizontal="center" vertical="center"/>
    </xf>
    <xf numFmtId="0" fontId="59" fillId="0" borderId="47" xfId="0" applyFont="1" applyFill="1" applyBorder="1" applyAlignment="1">
      <alignment horizontal="center" vertical="center" wrapText="1"/>
    </xf>
    <xf numFmtId="4" fontId="60" fillId="0" borderId="29" xfId="0" applyNumberFormat="1" applyFont="1" applyFill="1" applyBorder="1" applyAlignment="1">
      <alignment horizontal="center" vertical="center"/>
    </xf>
    <xf numFmtId="0" fontId="59" fillId="0" borderId="12" xfId="0" applyFont="1" applyFill="1" applyBorder="1" applyAlignment="1">
      <alignment horizontal="center" vertical="center" wrapText="1"/>
    </xf>
    <xf numFmtId="4" fontId="9" fillId="0" borderId="12" xfId="0" applyNumberFormat="1" applyFont="1" applyFill="1" applyBorder="1" applyAlignment="1">
      <alignment horizontal="center" vertical="center"/>
    </xf>
    <xf numFmtId="0" fontId="35" fillId="30" borderId="0" xfId="0" applyFont="1" applyFill="1" applyAlignment="1">
      <alignment horizontal="center" wrapText="1"/>
    </xf>
    <xf numFmtId="0" fontId="28" fillId="0" borderId="18" xfId="0" applyFont="1" applyBorder="1" applyAlignment="1">
      <alignment horizontal="center" vertical="center"/>
    </xf>
    <xf numFmtId="0" fontId="28" fillId="27" borderId="16" xfId="0" applyFont="1" applyFill="1" applyBorder="1" applyAlignment="1">
      <alignment horizontal="center"/>
    </xf>
    <xf numFmtId="0" fontId="28" fillId="27" borderId="10" xfId="0" applyFont="1" applyFill="1" applyBorder="1" applyAlignment="1">
      <alignment horizontal="center"/>
    </xf>
    <xf numFmtId="0" fontId="35" fillId="28" borderId="12" xfId="0" applyFont="1" applyFill="1" applyBorder="1" applyAlignment="1">
      <alignment horizontal="center"/>
    </xf>
    <xf numFmtId="0" fontId="28" fillId="27" borderId="40" xfId="0" applyFont="1" applyFill="1" applyBorder="1" applyAlignment="1">
      <alignment horizontal="center"/>
    </xf>
    <xf numFmtId="0" fontId="28" fillId="27" borderId="41" xfId="0" applyFont="1" applyFill="1" applyBorder="1" applyAlignment="1">
      <alignment horizontal="center"/>
    </xf>
    <xf numFmtId="0" fontId="28" fillId="27" borderId="42" xfId="0" applyFont="1" applyFill="1" applyBorder="1" applyAlignment="1">
      <alignment horizontal="center"/>
    </xf>
    <xf numFmtId="0" fontId="28" fillId="27" borderId="43" xfId="0" applyFont="1" applyFill="1" applyBorder="1" applyAlignment="1">
      <alignment horizontal="center"/>
    </xf>
    <xf numFmtId="0" fontId="28" fillId="31" borderId="37" xfId="0" applyFont="1" applyFill="1" applyBorder="1" applyAlignment="1">
      <alignment horizontal="center" vertical="center" wrapText="1"/>
    </xf>
    <xf numFmtId="0" fontId="28" fillId="31" borderId="38" xfId="0" applyFont="1" applyFill="1" applyBorder="1" applyAlignment="1">
      <alignment horizontal="center" vertical="center" wrapText="1"/>
    </xf>
    <xf numFmtId="0" fontId="28" fillId="31" borderId="39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/>
    </xf>
    <xf numFmtId="0" fontId="28" fillId="0" borderId="12" xfId="0" applyFont="1" applyBorder="1"/>
    <xf numFmtId="170" fontId="27" fillId="0" borderId="11" xfId="0" applyNumberFormat="1" applyFont="1" applyBorder="1" applyAlignment="1">
      <alignment horizontal="center" vertical="center"/>
    </xf>
    <xf numFmtId="49" fontId="27" fillId="0" borderId="11" xfId="0" applyNumberFormat="1" applyFont="1" applyBorder="1" applyAlignment="1">
      <alignment horizontal="center" vertical="center"/>
    </xf>
    <xf numFmtId="0" fontId="27" fillId="25" borderId="44" xfId="0" applyFont="1" applyFill="1" applyBorder="1" applyAlignment="1">
      <alignment horizontal="left" vertical="center"/>
    </xf>
    <xf numFmtId="0" fontId="27" fillId="25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</cellXfs>
  <cellStyles count="1661">
    <cellStyle name="20% - Ênfase1" xfId="1" builtinId="30" customBuiltin="1"/>
    <cellStyle name="20% - Ênfase1 10" xfId="424"/>
    <cellStyle name="20% - Ênfase1 10 2" xfId="1038"/>
    <cellStyle name="20% - Ênfase1 11" xfId="168"/>
    <cellStyle name="20% - Ênfase1 2" xfId="2"/>
    <cellStyle name="20% - Ênfase1 2 2" xfId="426"/>
    <cellStyle name="20% - Ênfase1 2 3" xfId="425"/>
    <cellStyle name="20% - Ênfase1 2 4" xfId="169"/>
    <cellStyle name="20% - Ênfase1 3" xfId="3"/>
    <cellStyle name="20% - Ênfase1 3 2" xfId="427"/>
    <cellStyle name="20% - Ênfase1 3 3" xfId="170"/>
    <cellStyle name="20% - Ênfase1 4" xfId="428"/>
    <cellStyle name="20% - Ênfase1 5" xfId="429"/>
    <cellStyle name="20% - Ênfase1 6" xfId="430"/>
    <cellStyle name="20% - Ênfase1 7" xfId="431"/>
    <cellStyle name="20% - Ênfase1 8" xfId="432"/>
    <cellStyle name="20% - Ênfase1 9" xfId="433"/>
    <cellStyle name="20% - Ênfase2" xfId="4" builtinId="34" customBuiltin="1"/>
    <cellStyle name="20% - Ênfase2 10" xfId="434"/>
    <cellStyle name="20% - Ênfase2 10 2" xfId="1039"/>
    <cellStyle name="20% - Ênfase2 11" xfId="171"/>
    <cellStyle name="20% - Ênfase2 2" xfId="5"/>
    <cellStyle name="20% - Ênfase2 2 2" xfId="436"/>
    <cellStyle name="20% - Ênfase2 2 3" xfId="435"/>
    <cellStyle name="20% - Ênfase2 2 4" xfId="172"/>
    <cellStyle name="20% - Ênfase2 3" xfId="6"/>
    <cellStyle name="20% - Ênfase2 3 2" xfId="437"/>
    <cellStyle name="20% - Ênfase2 3 3" xfId="173"/>
    <cellStyle name="20% - Ênfase2 4" xfId="438"/>
    <cellStyle name="20% - Ênfase2 5" xfId="439"/>
    <cellStyle name="20% - Ênfase2 6" xfId="440"/>
    <cellStyle name="20% - Ênfase2 7" xfId="441"/>
    <cellStyle name="20% - Ênfase2 8" xfId="442"/>
    <cellStyle name="20% - Ênfase2 9" xfId="443"/>
    <cellStyle name="20% - Ênfase3" xfId="7" builtinId="38" customBuiltin="1"/>
    <cellStyle name="20% - Ênfase3 10" xfId="444"/>
    <cellStyle name="20% - Ênfase3 10 2" xfId="1040"/>
    <cellStyle name="20% - Ênfase3 11" xfId="174"/>
    <cellStyle name="20% - Ênfase3 2" xfId="8"/>
    <cellStyle name="20% - Ênfase3 2 2" xfId="446"/>
    <cellStyle name="20% - Ênfase3 2 3" xfId="445"/>
    <cellStyle name="20% - Ênfase3 2 4" xfId="175"/>
    <cellStyle name="20% - Ênfase3 3" xfId="9"/>
    <cellStyle name="20% - Ênfase3 3 2" xfId="447"/>
    <cellStyle name="20% - Ênfase3 3 3" xfId="176"/>
    <cellStyle name="20% - Ênfase3 4" xfId="448"/>
    <cellStyle name="20% - Ênfase3 5" xfId="449"/>
    <cellStyle name="20% - Ênfase3 6" xfId="450"/>
    <cellStyle name="20% - Ênfase3 7" xfId="451"/>
    <cellStyle name="20% - Ênfase3 8" xfId="452"/>
    <cellStyle name="20% - Ênfase3 9" xfId="453"/>
    <cellStyle name="20% - Ênfase4" xfId="10" builtinId="42" customBuiltin="1"/>
    <cellStyle name="20% - Ênfase4 10" xfId="454"/>
    <cellStyle name="20% - Ênfase4 10 2" xfId="1041"/>
    <cellStyle name="20% - Ênfase4 11" xfId="177"/>
    <cellStyle name="20% - Ênfase4 2" xfId="11"/>
    <cellStyle name="20% - Ênfase4 2 2" xfId="456"/>
    <cellStyle name="20% - Ênfase4 2 3" xfId="455"/>
    <cellStyle name="20% - Ênfase4 2 4" xfId="178"/>
    <cellStyle name="20% - Ênfase4 3" xfId="12"/>
    <cellStyle name="20% - Ênfase4 3 2" xfId="457"/>
    <cellStyle name="20% - Ênfase4 3 3" xfId="179"/>
    <cellStyle name="20% - Ênfase4 4" xfId="458"/>
    <cellStyle name="20% - Ênfase4 5" xfId="459"/>
    <cellStyle name="20% - Ênfase4 6" xfId="460"/>
    <cellStyle name="20% - Ênfase4 7" xfId="461"/>
    <cellStyle name="20% - Ênfase4 8" xfId="462"/>
    <cellStyle name="20% - Ênfase4 9" xfId="463"/>
    <cellStyle name="20% - Ênfase5" xfId="13" builtinId="46" customBuiltin="1"/>
    <cellStyle name="20% - Ênfase5 10" xfId="464"/>
    <cellStyle name="20% - Ênfase5 10 2" xfId="1042"/>
    <cellStyle name="20% - Ênfase5 11" xfId="180"/>
    <cellStyle name="20% - Ênfase5 2" xfId="14"/>
    <cellStyle name="20% - Ênfase5 2 2" xfId="466"/>
    <cellStyle name="20% - Ênfase5 2 3" xfId="465"/>
    <cellStyle name="20% - Ênfase5 2 4" xfId="181"/>
    <cellStyle name="20% - Ênfase5 3" xfId="15"/>
    <cellStyle name="20% - Ênfase5 3 2" xfId="467"/>
    <cellStyle name="20% - Ênfase5 3 3" xfId="182"/>
    <cellStyle name="20% - Ênfase5 4" xfId="468"/>
    <cellStyle name="20% - Ênfase5 5" xfId="469"/>
    <cellStyle name="20% - Ênfase5 6" xfId="470"/>
    <cellStyle name="20% - Ênfase5 7" xfId="471"/>
    <cellStyle name="20% - Ênfase5 8" xfId="472"/>
    <cellStyle name="20% - Ênfase5 9" xfId="473"/>
    <cellStyle name="20% - Ênfase6" xfId="16" builtinId="50" customBuiltin="1"/>
    <cellStyle name="20% - Ênfase6 10" xfId="474"/>
    <cellStyle name="20% - Ênfase6 10 2" xfId="1043"/>
    <cellStyle name="20% - Ênfase6 11" xfId="183"/>
    <cellStyle name="20% - Ênfase6 2" xfId="17"/>
    <cellStyle name="20% - Ênfase6 2 2" xfId="476"/>
    <cellStyle name="20% - Ênfase6 2 3" xfId="475"/>
    <cellStyle name="20% - Ênfase6 2 4" xfId="184"/>
    <cellStyle name="20% - Ênfase6 3" xfId="18"/>
    <cellStyle name="20% - Ênfase6 3 2" xfId="477"/>
    <cellStyle name="20% - Ênfase6 3 3" xfId="185"/>
    <cellStyle name="20% - Ênfase6 4" xfId="478"/>
    <cellStyle name="20% - Ênfase6 5" xfId="479"/>
    <cellStyle name="20% - Ênfase6 6" xfId="480"/>
    <cellStyle name="20% - Ênfase6 7" xfId="481"/>
    <cellStyle name="20% - Ênfase6 8" xfId="482"/>
    <cellStyle name="20% - Ênfase6 9" xfId="483"/>
    <cellStyle name="40% - Ênfase1" xfId="19" builtinId="31" customBuiltin="1"/>
    <cellStyle name="40% - Ênfase1 10" xfId="484"/>
    <cellStyle name="40% - Ênfase1 10 2" xfId="1044"/>
    <cellStyle name="40% - Ênfase1 11" xfId="186"/>
    <cellStyle name="40% - Ênfase1 2" xfId="20"/>
    <cellStyle name="40% - Ênfase1 2 2" xfId="486"/>
    <cellStyle name="40% - Ênfase1 2 3" xfId="485"/>
    <cellStyle name="40% - Ênfase1 2 4" xfId="187"/>
    <cellStyle name="40% - Ênfase1 3" xfId="21"/>
    <cellStyle name="40% - Ênfase1 3 2" xfId="487"/>
    <cellStyle name="40% - Ênfase1 3 3" xfId="188"/>
    <cellStyle name="40% - Ênfase1 4" xfId="488"/>
    <cellStyle name="40% - Ênfase1 5" xfId="489"/>
    <cellStyle name="40% - Ênfase1 6" xfId="490"/>
    <cellStyle name="40% - Ênfase1 7" xfId="491"/>
    <cellStyle name="40% - Ênfase1 8" xfId="492"/>
    <cellStyle name="40% - Ênfase1 9" xfId="493"/>
    <cellStyle name="40% - Ênfase2" xfId="22" builtinId="35" customBuiltin="1"/>
    <cellStyle name="40% - Ênfase2 10" xfId="494"/>
    <cellStyle name="40% - Ênfase2 10 2" xfId="1045"/>
    <cellStyle name="40% - Ênfase2 11" xfId="189"/>
    <cellStyle name="40% - Ênfase2 2" xfId="23"/>
    <cellStyle name="40% - Ênfase2 2 2" xfId="496"/>
    <cellStyle name="40% - Ênfase2 2 3" xfId="495"/>
    <cellStyle name="40% - Ênfase2 2 4" xfId="190"/>
    <cellStyle name="40% - Ênfase2 3" xfId="24"/>
    <cellStyle name="40% - Ênfase2 3 2" xfId="497"/>
    <cellStyle name="40% - Ênfase2 3 3" xfId="191"/>
    <cellStyle name="40% - Ênfase2 4" xfId="498"/>
    <cellStyle name="40% - Ênfase2 5" xfId="499"/>
    <cellStyle name="40% - Ênfase2 6" xfId="500"/>
    <cellStyle name="40% - Ênfase2 7" xfId="501"/>
    <cellStyle name="40% - Ênfase2 8" xfId="502"/>
    <cellStyle name="40% - Ênfase2 9" xfId="503"/>
    <cellStyle name="40% - Ênfase3" xfId="25" builtinId="39" customBuiltin="1"/>
    <cellStyle name="40% - Ênfase3 10" xfId="504"/>
    <cellStyle name="40% - Ênfase3 10 2" xfId="1046"/>
    <cellStyle name="40% - Ênfase3 11" xfId="192"/>
    <cellStyle name="40% - Ênfase3 2" xfId="26"/>
    <cellStyle name="40% - Ênfase3 2 2" xfId="506"/>
    <cellStyle name="40% - Ênfase3 2 3" xfId="505"/>
    <cellStyle name="40% - Ênfase3 2 4" xfId="193"/>
    <cellStyle name="40% - Ênfase3 3" xfId="27"/>
    <cellStyle name="40% - Ênfase3 3 2" xfId="507"/>
    <cellStyle name="40% - Ênfase3 3 3" xfId="194"/>
    <cellStyle name="40% - Ênfase3 4" xfId="508"/>
    <cellStyle name="40% - Ênfase3 5" xfId="509"/>
    <cellStyle name="40% - Ênfase3 6" xfId="510"/>
    <cellStyle name="40% - Ênfase3 7" xfId="511"/>
    <cellStyle name="40% - Ênfase3 8" xfId="512"/>
    <cellStyle name="40% - Ênfase3 9" xfId="513"/>
    <cellStyle name="40% - Ênfase4" xfId="28" builtinId="43" customBuiltin="1"/>
    <cellStyle name="40% - Ênfase4 10" xfId="514"/>
    <cellStyle name="40% - Ênfase4 10 2" xfId="1047"/>
    <cellStyle name="40% - Ênfase4 11" xfId="195"/>
    <cellStyle name="40% - Ênfase4 2" xfId="29"/>
    <cellStyle name="40% - Ênfase4 2 2" xfId="516"/>
    <cellStyle name="40% - Ênfase4 2 3" xfId="515"/>
    <cellStyle name="40% - Ênfase4 2 4" xfId="196"/>
    <cellStyle name="40% - Ênfase4 3" xfId="30"/>
    <cellStyle name="40% - Ênfase4 3 2" xfId="517"/>
    <cellStyle name="40% - Ênfase4 3 3" xfId="197"/>
    <cellStyle name="40% - Ênfase4 4" xfId="518"/>
    <cellStyle name="40% - Ênfase4 5" xfId="519"/>
    <cellStyle name="40% - Ênfase4 6" xfId="520"/>
    <cellStyle name="40% - Ênfase4 7" xfId="521"/>
    <cellStyle name="40% - Ênfase4 8" xfId="522"/>
    <cellStyle name="40% - Ênfase4 9" xfId="523"/>
    <cellStyle name="40% - Ênfase5" xfId="31" builtinId="47" customBuiltin="1"/>
    <cellStyle name="40% - Ênfase5 10" xfId="524"/>
    <cellStyle name="40% - Ênfase5 10 2" xfId="1048"/>
    <cellStyle name="40% - Ênfase5 11" xfId="198"/>
    <cellStyle name="40% - Ênfase5 2" xfId="32"/>
    <cellStyle name="40% - Ênfase5 2 2" xfId="526"/>
    <cellStyle name="40% - Ênfase5 2 3" xfId="525"/>
    <cellStyle name="40% - Ênfase5 2 4" xfId="199"/>
    <cellStyle name="40% - Ênfase5 3" xfId="33"/>
    <cellStyle name="40% - Ênfase5 3 2" xfId="527"/>
    <cellStyle name="40% - Ênfase5 3 3" xfId="200"/>
    <cellStyle name="40% - Ênfase5 4" xfId="528"/>
    <cellStyle name="40% - Ênfase5 5" xfId="529"/>
    <cellStyle name="40% - Ênfase5 6" xfId="530"/>
    <cellStyle name="40% - Ênfase5 7" xfId="531"/>
    <cellStyle name="40% - Ênfase5 8" xfId="532"/>
    <cellStyle name="40% - Ênfase5 9" xfId="533"/>
    <cellStyle name="40% - Ênfase6" xfId="34" builtinId="51" customBuiltin="1"/>
    <cellStyle name="40% - Ênfase6 10" xfId="534"/>
    <cellStyle name="40% - Ênfase6 10 2" xfId="1049"/>
    <cellStyle name="40% - Ênfase6 11" xfId="201"/>
    <cellStyle name="40% - Ênfase6 2" xfId="35"/>
    <cellStyle name="40% - Ênfase6 2 2" xfId="536"/>
    <cellStyle name="40% - Ênfase6 2 3" xfId="535"/>
    <cellStyle name="40% - Ênfase6 2 4" xfId="202"/>
    <cellStyle name="40% - Ênfase6 3" xfId="36"/>
    <cellStyle name="40% - Ênfase6 3 2" xfId="537"/>
    <cellStyle name="40% - Ênfase6 3 3" xfId="203"/>
    <cellStyle name="40% - Ênfase6 4" xfId="538"/>
    <cellStyle name="40% - Ênfase6 5" xfId="539"/>
    <cellStyle name="40% - Ênfase6 6" xfId="540"/>
    <cellStyle name="40% - Ênfase6 7" xfId="541"/>
    <cellStyle name="40% - Ênfase6 8" xfId="542"/>
    <cellStyle name="40% - Ênfase6 9" xfId="543"/>
    <cellStyle name="60% - Ênfase1" xfId="37" builtinId="32" customBuiltin="1"/>
    <cellStyle name="60% - Ênfase1 10" xfId="544"/>
    <cellStyle name="60% - Ênfase1 10 2" xfId="1050"/>
    <cellStyle name="60% - Ênfase1 11" xfId="204"/>
    <cellStyle name="60% - Ênfase1 2" xfId="38"/>
    <cellStyle name="60% - Ênfase1 2 2" xfId="546"/>
    <cellStyle name="60% - Ênfase1 2 3" xfId="545"/>
    <cellStyle name="60% - Ênfase1 2 4" xfId="205"/>
    <cellStyle name="60% - Ênfase1 3" xfId="39"/>
    <cellStyle name="60% - Ênfase1 3 2" xfId="547"/>
    <cellStyle name="60% - Ênfase1 3 3" xfId="206"/>
    <cellStyle name="60% - Ênfase1 4" xfId="548"/>
    <cellStyle name="60% - Ênfase1 5" xfId="549"/>
    <cellStyle name="60% - Ênfase1 6" xfId="550"/>
    <cellStyle name="60% - Ênfase1 7" xfId="551"/>
    <cellStyle name="60% - Ênfase1 8" xfId="552"/>
    <cellStyle name="60% - Ênfase1 9" xfId="553"/>
    <cellStyle name="60% - Ênfase2" xfId="40" builtinId="36" customBuiltin="1"/>
    <cellStyle name="60% - Ênfase2 10" xfId="554"/>
    <cellStyle name="60% - Ênfase2 10 2" xfId="1051"/>
    <cellStyle name="60% - Ênfase2 11" xfId="207"/>
    <cellStyle name="60% - Ênfase2 2" xfId="41"/>
    <cellStyle name="60% - Ênfase2 2 2" xfId="556"/>
    <cellStyle name="60% - Ênfase2 2 3" xfId="555"/>
    <cellStyle name="60% - Ênfase2 2 4" xfId="208"/>
    <cellStyle name="60% - Ênfase2 3" xfId="42"/>
    <cellStyle name="60% - Ênfase2 3 2" xfId="557"/>
    <cellStyle name="60% - Ênfase2 3 3" xfId="209"/>
    <cellStyle name="60% - Ênfase2 4" xfId="558"/>
    <cellStyle name="60% - Ênfase2 5" xfId="559"/>
    <cellStyle name="60% - Ênfase2 6" xfId="560"/>
    <cellStyle name="60% - Ênfase2 7" xfId="561"/>
    <cellStyle name="60% - Ênfase2 8" xfId="562"/>
    <cellStyle name="60% - Ênfase2 9" xfId="563"/>
    <cellStyle name="60% - Ênfase3" xfId="43" builtinId="40" customBuiltin="1"/>
    <cellStyle name="60% - Ênfase3 10" xfId="564"/>
    <cellStyle name="60% - Ênfase3 10 2" xfId="1052"/>
    <cellStyle name="60% - Ênfase3 11" xfId="210"/>
    <cellStyle name="60% - Ênfase3 2" xfId="44"/>
    <cellStyle name="60% - Ênfase3 2 2" xfId="566"/>
    <cellStyle name="60% - Ênfase3 2 3" xfId="565"/>
    <cellStyle name="60% - Ênfase3 2 4" xfId="211"/>
    <cellStyle name="60% - Ênfase3 3" xfId="45"/>
    <cellStyle name="60% - Ênfase3 3 2" xfId="567"/>
    <cellStyle name="60% - Ênfase3 3 3" xfId="212"/>
    <cellStyle name="60% - Ênfase3 4" xfId="568"/>
    <cellStyle name="60% - Ênfase3 5" xfId="569"/>
    <cellStyle name="60% - Ênfase3 6" xfId="570"/>
    <cellStyle name="60% - Ênfase3 7" xfId="571"/>
    <cellStyle name="60% - Ênfase3 8" xfId="572"/>
    <cellStyle name="60% - Ênfase3 9" xfId="573"/>
    <cellStyle name="60% - Ênfase4" xfId="46" builtinId="44" customBuiltin="1"/>
    <cellStyle name="60% - Ênfase4 10" xfId="574"/>
    <cellStyle name="60% - Ênfase4 10 2" xfId="1053"/>
    <cellStyle name="60% - Ênfase4 11" xfId="213"/>
    <cellStyle name="60% - Ênfase4 2" xfId="47"/>
    <cellStyle name="60% - Ênfase4 2 2" xfId="576"/>
    <cellStyle name="60% - Ênfase4 2 3" xfId="575"/>
    <cellStyle name="60% - Ênfase4 2 4" xfId="214"/>
    <cellStyle name="60% - Ênfase4 3" xfId="48"/>
    <cellStyle name="60% - Ênfase4 3 2" xfId="577"/>
    <cellStyle name="60% - Ênfase4 3 3" xfId="215"/>
    <cellStyle name="60% - Ênfase4 4" xfId="578"/>
    <cellStyle name="60% - Ênfase4 5" xfId="579"/>
    <cellStyle name="60% - Ênfase4 6" xfId="580"/>
    <cellStyle name="60% - Ênfase4 7" xfId="581"/>
    <cellStyle name="60% - Ênfase4 8" xfId="582"/>
    <cellStyle name="60% - Ênfase4 9" xfId="583"/>
    <cellStyle name="60% - Ênfase5" xfId="49" builtinId="48" customBuiltin="1"/>
    <cellStyle name="60% - Ênfase5 10" xfId="584"/>
    <cellStyle name="60% - Ênfase5 10 2" xfId="1054"/>
    <cellStyle name="60% - Ênfase5 11" xfId="216"/>
    <cellStyle name="60% - Ênfase5 2" xfId="50"/>
    <cellStyle name="60% - Ênfase5 2 2" xfId="586"/>
    <cellStyle name="60% - Ênfase5 2 3" xfId="585"/>
    <cellStyle name="60% - Ênfase5 2 4" xfId="217"/>
    <cellStyle name="60% - Ênfase5 3" xfId="51"/>
    <cellStyle name="60% - Ênfase5 3 2" xfId="587"/>
    <cellStyle name="60% - Ênfase5 3 3" xfId="218"/>
    <cellStyle name="60% - Ênfase5 4" xfId="588"/>
    <cellStyle name="60% - Ênfase5 5" xfId="589"/>
    <cellStyle name="60% - Ênfase5 6" xfId="590"/>
    <cellStyle name="60% - Ênfase5 7" xfId="591"/>
    <cellStyle name="60% - Ênfase5 8" xfId="592"/>
    <cellStyle name="60% - Ênfase5 9" xfId="593"/>
    <cellStyle name="60% - Ênfase6" xfId="52" builtinId="52" customBuiltin="1"/>
    <cellStyle name="60% - Ênfase6 10" xfId="594"/>
    <cellStyle name="60% - Ênfase6 10 2" xfId="1055"/>
    <cellStyle name="60% - Ênfase6 11" xfId="219"/>
    <cellStyle name="60% - Ênfase6 2" xfId="53"/>
    <cellStyle name="60% - Ênfase6 2 2" xfId="596"/>
    <cellStyle name="60% - Ênfase6 2 3" xfId="595"/>
    <cellStyle name="60% - Ênfase6 2 4" xfId="220"/>
    <cellStyle name="60% - Ênfase6 3" xfId="54"/>
    <cellStyle name="60% - Ênfase6 3 2" xfId="597"/>
    <cellStyle name="60% - Ênfase6 3 3" xfId="221"/>
    <cellStyle name="60% - Ênfase6 4" xfId="598"/>
    <cellStyle name="60% - Ênfase6 5" xfId="599"/>
    <cellStyle name="60% - Ênfase6 6" xfId="600"/>
    <cellStyle name="60% - Ênfase6 7" xfId="601"/>
    <cellStyle name="60% - Ênfase6 8" xfId="602"/>
    <cellStyle name="60% - Ênfase6 9" xfId="603"/>
    <cellStyle name="Bom" xfId="55" builtinId="26" customBuiltin="1"/>
    <cellStyle name="Bom 10" xfId="604"/>
    <cellStyle name="Bom 10 2" xfId="1056"/>
    <cellStyle name="Bom 11" xfId="222"/>
    <cellStyle name="Bom 2" xfId="56"/>
    <cellStyle name="Bom 2 2" xfId="606"/>
    <cellStyle name="Bom 2 3" xfId="605"/>
    <cellStyle name="Bom 2 4" xfId="223"/>
    <cellStyle name="Bom 3" xfId="57"/>
    <cellStyle name="Bom 3 2" xfId="607"/>
    <cellStyle name="Bom 3 3" xfId="224"/>
    <cellStyle name="Bom 4" xfId="608"/>
    <cellStyle name="Bom 5" xfId="609"/>
    <cellStyle name="Bom 6" xfId="610"/>
    <cellStyle name="Bom 7" xfId="611"/>
    <cellStyle name="Bom 8" xfId="612"/>
    <cellStyle name="Bom 9" xfId="613"/>
    <cellStyle name="Cálculo" xfId="58" builtinId="22" customBuiltin="1"/>
    <cellStyle name="Cálculo 10" xfId="614"/>
    <cellStyle name="Cálculo 10 2" xfId="1057"/>
    <cellStyle name="Cálculo 11" xfId="225"/>
    <cellStyle name="Cálculo 2" xfId="59"/>
    <cellStyle name="Cálculo 2 2" xfId="616"/>
    <cellStyle name="Cálculo 2 3" xfId="615"/>
    <cellStyle name="Cálculo 2 4" xfId="226"/>
    <cellStyle name="Cálculo 3" xfId="60"/>
    <cellStyle name="Cálculo 3 2" xfId="617"/>
    <cellStyle name="Cálculo 3 3" xfId="227"/>
    <cellStyle name="Cálculo 4" xfId="618"/>
    <cellStyle name="Cálculo 5" xfId="619"/>
    <cellStyle name="Cálculo 6" xfId="620"/>
    <cellStyle name="Cálculo 7" xfId="621"/>
    <cellStyle name="Cálculo 8" xfId="622"/>
    <cellStyle name="Cálculo 9" xfId="623"/>
    <cellStyle name="Célula de Verificação" xfId="61" builtinId="23" customBuiltin="1"/>
    <cellStyle name="Célula de Verificação 10" xfId="624"/>
    <cellStyle name="Célula de Verificação 10 2" xfId="1058"/>
    <cellStyle name="Célula de Verificação 11" xfId="228"/>
    <cellStyle name="Célula de Verificação 2" xfId="62"/>
    <cellStyle name="Célula de Verificação 2 2" xfId="626"/>
    <cellStyle name="Célula de Verificação 2 3" xfId="625"/>
    <cellStyle name="Célula de Verificação 2 4" xfId="229"/>
    <cellStyle name="Célula de Verificação 3" xfId="63"/>
    <cellStyle name="Célula de Verificação 3 2" xfId="627"/>
    <cellStyle name="Célula de Verificação 3 3" xfId="230"/>
    <cellStyle name="Célula de Verificação 4" xfId="628"/>
    <cellStyle name="Célula de Verificação 5" xfId="629"/>
    <cellStyle name="Célula de Verificação 6" xfId="630"/>
    <cellStyle name="Célula de Verificação 7" xfId="631"/>
    <cellStyle name="Célula de Verificação 8" xfId="632"/>
    <cellStyle name="Célula de Verificação 9" xfId="633"/>
    <cellStyle name="Célula Vinculada" xfId="64" builtinId="24" customBuiltin="1"/>
    <cellStyle name="Célula Vinculada 10" xfId="1059"/>
    <cellStyle name="Célula Vinculada 11" xfId="231"/>
    <cellStyle name="Célula Vinculada 2" xfId="65"/>
    <cellStyle name="Célula Vinculada 2 2" xfId="635"/>
    <cellStyle name="Célula Vinculada 2 3" xfId="232"/>
    <cellStyle name="Célula Vinculada 3" xfId="66"/>
    <cellStyle name="Célula Vinculada 3 2" xfId="636"/>
    <cellStyle name="Célula Vinculada 3 3" xfId="233"/>
    <cellStyle name="Célula Vinculada 4" xfId="637"/>
    <cellStyle name="Célula Vinculada 5" xfId="638"/>
    <cellStyle name="Célula Vinculada 6" xfId="639"/>
    <cellStyle name="Célula Vinculada 7" xfId="640"/>
    <cellStyle name="Célula Vinculada 8" xfId="641"/>
    <cellStyle name="Célula Vinculada 9" xfId="634"/>
    <cellStyle name="cf1" xfId="1399"/>
    <cellStyle name="ConditionalStyle_1" xfId="1400"/>
    <cellStyle name="Ênfase1" xfId="67" builtinId="29" customBuiltin="1"/>
    <cellStyle name="Ênfase1 10" xfId="642"/>
    <cellStyle name="Ênfase1 10 2" xfId="1060"/>
    <cellStyle name="Ênfase1 11" xfId="234"/>
    <cellStyle name="Ênfase1 2" xfId="68"/>
    <cellStyle name="Ênfase1 2 2" xfId="644"/>
    <cellStyle name="Ênfase1 2 3" xfId="643"/>
    <cellStyle name="Ênfase1 2 4" xfId="235"/>
    <cellStyle name="Ênfase1 3" xfId="69"/>
    <cellStyle name="Ênfase1 3 2" xfId="645"/>
    <cellStyle name="Ênfase1 3 3" xfId="236"/>
    <cellStyle name="Ênfase1 4" xfId="646"/>
    <cellStyle name="Ênfase1 5" xfId="647"/>
    <cellStyle name="Ênfase1 6" xfId="648"/>
    <cellStyle name="Ênfase1 7" xfId="649"/>
    <cellStyle name="Ênfase1 8" xfId="650"/>
    <cellStyle name="Ênfase1 9" xfId="651"/>
    <cellStyle name="Ênfase2" xfId="70" builtinId="33" customBuiltin="1"/>
    <cellStyle name="Ênfase2 10" xfId="652"/>
    <cellStyle name="Ênfase2 10 2" xfId="1061"/>
    <cellStyle name="Ênfase2 11" xfId="237"/>
    <cellStyle name="Ênfase2 2" xfId="71"/>
    <cellStyle name="Ênfase2 2 2" xfId="654"/>
    <cellStyle name="Ênfase2 2 3" xfId="653"/>
    <cellStyle name="Ênfase2 2 4" xfId="238"/>
    <cellStyle name="Ênfase2 3" xfId="72"/>
    <cellStyle name="Ênfase2 3 2" xfId="655"/>
    <cellStyle name="Ênfase2 3 3" xfId="239"/>
    <cellStyle name="Ênfase2 4" xfId="656"/>
    <cellStyle name="Ênfase2 5" xfId="657"/>
    <cellStyle name="Ênfase2 6" xfId="658"/>
    <cellStyle name="Ênfase2 7" xfId="659"/>
    <cellStyle name="Ênfase2 8" xfId="660"/>
    <cellStyle name="Ênfase2 9" xfId="661"/>
    <cellStyle name="Ênfase3" xfId="73" builtinId="37" customBuiltin="1"/>
    <cellStyle name="Ênfase3 10" xfId="662"/>
    <cellStyle name="Ênfase3 10 2" xfId="1062"/>
    <cellStyle name="Ênfase3 11" xfId="240"/>
    <cellStyle name="Ênfase3 2" xfId="74"/>
    <cellStyle name="Ênfase3 2 2" xfId="664"/>
    <cellStyle name="Ênfase3 2 3" xfId="663"/>
    <cellStyle name="Ênfase3 2 4" xfId="241"/>
    <cellStyle name="Ênfase3 3" xfId="75"/>
    <cellStyle name="Ênfase3 3 2" xfId="665"/>
    <cellStyle name="Ênfase3 3 3" xfId="242"/>
    <cellStyle name="Ênfase3 4" xfId="666"/>
    <cellStyle name="Ênfase3 5" xfId="667"/>
    <cellStyle name="Ênfase3 6" xfId="668"/>
    <cellStyle name="Ênfase3 7" xfId="669"/>
    <cellStyle name="Ênfase3 8" xfId="670"/>
    <cellStyle name="Ênfase3 9" xfId="671"/>
    <cellStyle name="Ênfase4" xfId="76" builtinId="41" customBuiltin="1"/>
    <cellStyle name="Ênfase4 10" xfId="672"/>
    <cellStyle name="Ênfase4 10 2" xfId="1063"/>
    <cellStyle name="Ênfase4 11" xfId="243"/>
    <cellStyle name="Ênfase4 2" xfId="77"/>
    <cellStyle name="Ênfase4 2 2" xfId="674"/>
    <cellStyle name="Ênfase4 2 3" xfId="673"/>
    <cellStyle name="Ênfase4 2 4" xfId="244"/>
    <cellStyle name="Ênfase4 3" xfId="78"/>
    <cellStyle name="Ênfase4 3 2" xfId="675"/>
    <cellStyle name="Ênfase4 3 3" xfId="245"/>
    <cellStyle name="Ênfase4 4" xfId="676"/>
    <cellStyle name="Ênfase4 5" xfId="677"/>
    <cellStyle name="Ênfase4 6" xfId="678"/>
    <cellStyle name="Ênfase4 7" xfId="679"/>
    <cellStyle name="Ênfase4 8" xfId="680"/>
    <cellStyle name="Ênfase4 9" xfId="681"/>
    <cellStyle name="Ênfase5" xfId="79" builtinId="45" customBuiltin="1"/>
    <cellStyle name="Ênfase5 10" xfId="682"/>
    <cellStyle name="Ênfase5 10 2" xfId="1064"/>
    <cellStyle name="Ênfase5 11" xfId="246"/>
    <cellStyle name="Ênfase5 2" xfId="80"/>
    <cellStyle name="Ênfase5 2 2" xfId="684"/>
    <cellStyle name="Ênfase5 2 3" xfId="683"/>
    <cellStyle name="Ênfase5 2 4" xfId="247"/>
    <cellStyle name="Ênfase5 3" xfId="81"/>
    <cellStyle name="Ênfase5 3 2" xfId="685"/>
    <cellStyle name="Ênfase5 3 3" xfId="248"/>
    <cellStyle name="Ênfase5 4" xfId="686"/>
    <cellStyle name="Ênfase5 5" xfId="687"/>
    <cellStyle name="Ênfase5 6" xfId="688"/>
    <cellStyle name="Ênfase5 7" xfId="689"/>
    <cellStyle name="Ênfase5 8" xfId="690"/>
    <cellStyle name="Ênfase5 9" xfId="691"/>
    <cellStyle name="Ênfase6" xfId="82" builtinId="49" customBuiltin="1"/>
    <cellStyle name="Ênfase6 10" xfId="692"/>
    <cellStyle name="Ênfase6 10 2" xfId="1065"/>
    <cellStyle name="Ênfase6 11" xfId="249"/>
    <cellStyle name="Ênfase6 2" xfId="83"/>
    <cellStyle name="Ênfase6 2 2" xfId="694"/>
    <cellStyle name="Ênfase6 2 3" xfId="693"/>
    <cellStyle name="Ênfase6 2 4" xfId="250"/>
    <cellStyle name="Ênfase6 3" xfId="84"/>
    <cellStyle name="Ênfase6 3 2" xfId="695"/>
    <cellStyle name="Ênfase6 3 3" xfId="251"/>
    <cellStyle name="Ênfase6 4" xfId="696"/>
    <cellStyle name="Ênfase6 5" xfId="697"/>
    <cellStyle name="Ênfase6 6" xfId="698"/>
    <cellStyle name="Ênfase6 7" xfId="699"/>
    <cellStyle name="Ênfase6 8" xfId="700"/>
    <cellStyle name="Ênfase6 9" xfId="701"/>
    <cellStyle name="Entrada" xfId="85" builtinId="20" customBuiltin="1"/>
    <cellStyle name="Entrada 10" xfId="702"/>
    <cellStyle name="Entrada 10 2" xfId="1066"/>
    <cellStyle name="Entrada 11" xfId="252"/>
    <cellStyle name="Entrada 2" xfId="86"/>
    <cellStyle name="Entrada 2 2" xfId="704"/>
    <cellStyle name="Entrada 2 3" xfId="703"/>
    <cellStyle name="Entrada 2 4" xfId="253"/>
    <cellStyle name="Entrada 3" xfId="87"/>
    <cellStyle name="Entrada 3 2" xfId="705"/>
    <cellStyle name="Entrada 3 3" xfId="254"/>
    <cellStyle name="Entrada 4" xfId="706"/>
    <cellStyle name="Entrada 5" xfId="707"/>
    <cellStyle name="Entrada 6" xfId="708"/>
    <cellStyle name="Entrada 7" xfId="709"/>
    <cellStyle name="Entrada 8" xfId="710"/>
    <cellStyle name="Entrada 9" xfId="711"/>
    <cellStyle name="Excel Built-in Comma" xfId="1401"/>
    <cellStyle name="Excel Built-in Normal" xfId="1402"/>
    <cellStyle name="Excel Built-in Normal 1" xfId="1403"/>
    <cellStyle name="Excel Built-in Normal 1 2" xfId="1404"/>
    <cellStyle name="Excel Built-in Percent" xfId="1405"/>
    <cellStyle name="Explanatory Text" xfId="1406"/>
    <cellStyle name="Heading" xfId="1407"/>
    <cellStyle name="Heading1" xfId="1408"/>
    <cellStyle name="Hiperlink" xfId="88" builtinId="8"/>
    <cellStyle name="Hiperlink 2" xfId="89"/>
    <cellStyle name="Hiperlink 2 2" xfId="712"/>
    <cellStyle name="Hiperlink 2 2 2" xfId="1411"/>
    <cellStyle name="Hiperlink 2 2 3" xfId="1410"/>
    <cellStyle name="Hiperlink 2 3" xfId="1412"/>
    <cellStyle name="Hiperlink 3" xfId="255"/>
    <cellStyle name="Hiperlink 4" xfId="1409"/>
    <cellStyle name="Incorreto" xfId="90" builtinId="27" customBuiltin="1"/>
    <cellStyle name="Incorreto 10" xfId="713"/>
    <cellStyle name="Incorreto 10 2" xfId="1067"/>
    <cellStyle name="Incorreto 11" xfId="256"/>
    <cellStyle name="Incorreto 2" xfId="91"/>
    <cellStyle name="Incorreto 2 2" xfId="715"/>
    <cellStyle name="Incorreto 2 3" xfId="714"/>
    <cellStyle name="Incorreto 2 4" xfId="257"/>
    <cellStyle name="Incorreto 3" xfId="92"/>
    <cellStyle name="Incorreto 3 2" xfId="716"/>
    <cellStyle name="Incorreto 3 3" xfId="258"/>
    <cellStyle name="Incorreto 4" xfId="717"/>
    <cellStyle name="Incorreto 5" xfId="718"/>
    <cellStyle name="Incorreto 6" xfId="719"/>
    <cellStyle name="Incorreto 7" xfId="720"/>
    <cellStyle name="Incorreto 8" xfId="721"/>
    <cellStyle name="Incorreto 9" xfId="722"/>
    <cellStyle name="Moeda" xfId="93" builtinId="4"/>
    <cellStyle name="Moeda 10" xfId="260"/>
    <cellStyle name="Moeda 10 13" xfId="1414"/>
    <cellStyle name="Moeda 10 2" xfId="723"/>
    <cellStyle name="Moeda 11" xfId="356"/>
    <cellStyle name="Moeda 12" xfId="724"/>
    <cellStyle name="Moeda 13" xfId="725"/>
    <cellStyle name="Moeda 14" xfId="726"/>
    <cellStyle name="Moeda 15" xfId="1068"/>
    <cellStyle name="Moeda 16" xfId="1069"/>
    <cellStyle name="Moeda 16 2" xfId="1380"/>
    <cellStyle name="Moeda 17" xfId="1100"/>
    <cellStyle name="Moeda 17 2" xfId="1390"/>
    <cellStyle name="Moeda 18" xfId="259"/>
    <cellStyle name="Moeda 19" xfId="1104"/>
    <cellStyle name="Moeda 2" xfId="94"/>
    <cellStyle name="Moeda 2 2" xfId="95"/>
    <cellStyle name="Moeda 2 2 2" xfId="357"/>
    <cellStyle name="Moeda 2 2 2 2" xfId="1418"/>
    <cellStyle name="Moeda 2 2 2 2 2" xfId="1568"/>
    <cellStyle name="Moeda 2 2 2 3" xfId="1567"/>
    <cellStyle name="Moeda 2 2 2 4" xfId="1417"/>
    <cellStyle name="Moeda 2 2 3" xfId="261"/>
    <cellStyle name="Moeda 2 2 3 2" xfId="1420"/>
    <cellStyle name="Moeda 2 2 3 2 2" xfId="1570"/>
    <cellStyle name="Moeda 2 2 3 3" xfId="1569"/>
    <cellStyle name="Moeda 2 2 3 4" xfId="1419"/>
    <cellStyle name="Moeda 2 2 4" xfId="1421"/>
    <cellStyle name="Moeda 2 2 4 2" xfId="1571"/>
    <cellStyle name="Moeda 2 2 5" xfId="1566"/>
    <cellStyle name="Moeda 2 2 6" xfId="1416"/>
    <cellStyle name="Moeda 2 3" xfId="96"/>
    <cellStyle name="Moeda 2 3 2" xfId="727"/>
    <cellStyle name="Moeda 2 3 2 2" xfId="1573"/>
    <cellStyle name="Moeda 2 3 2 3" xfId="1423"/>
    <cellStyle name="Moeda 2 3 3" xfId="1572"/>
    <cellStyle name="Moeda 2 3 4" xfId="1422"/>
    <cellStyle name="Moeda 2 4" xfId="1415"/>
    <cellStyle name="Moeda 20" xfId="1395"/>
    <cellStyle name="Moeda 21" xfId="1396"/>
    <cellStyle name="Moeda 22" xfId="1413"/>
    <cellStyle name="Moeda 3" xfId="97"/>
    <cellStyle name="Moeda 3 2" xfId="358"/>
    <cellStyle name="Moeda 3 2 2" xfId="1426"/>
    <cellStyle name="Moeda 3 2 2 2" xfId="1576"/>
    <cellStyle name="Moeda 3 2 3" xfId="1575"/>
    <cellStyle name="Moeda 3 2 4" xfId="1425"/>
    <cellStyle name="Moeda 3 3" xfId="728"/>
    <cellStyle name="Moeda 3 3 2" xfId="1577"/>
    <cellStyle name="Moeda 3 3 3" xfId="1427"/>
    <cellStyle name="Moeda 3 4" xfId="262"/>
    <cellStyle name="Moeda 3 4 2" xfId="1574"/>
    <cellStyle name="Moeda 3 5" xfId="1424"/>
    <cellStyle name="Moeda 4" xfId="98"/>
    <cellStyle name="Moeda 4 2" xfId="359"/>
    <cellStyle name="Moeda 4 2 2" xfId="1579"/>
    <cellStyle name="Moeda 4 2 3" xfId="1429"/>
    <cellStyle name="Moeda 4 3" xfId="729"/>
    <cellStyle name="Moeda 4 3 2" xfId="1578"/>
    <cellStyle name="Moeda 4 4" xfId="263"/>
    <cellStyle name="Moeda 4 5" xfId="1428"/>
    <cellStyle name="Moeda 5" xfId="99"/>
    <cellStyle name="Moeda 5 2" xfId="360"/>
    <cellStyle name="Moeda 5 2 2" xfId="892"/>
    <cellStyle name="Moeda 5 2 2 2" xfId="1239"/>
    <cellStyle name="Moeda 5 2 3" xfId="983"/>
    <cellStyle name="Moeda 5 2 3 2" xfId="1330"/>
    <cellStyle name="Moeda 5 2 4" xfId="1147"/>
    <cellStyle name="Moeda 5 2 5" xfId="1580"/>
    <cellStyle name="Moeda 5 3" xfId="730"/>
    <cellStyle name="Moeda 5 3 2" xfId="936"/>
    <cellStyle name="Moeda 5 3 2 2" xfId="1283"/>
    <cellStyle name="Moeda 5 3 3" xfId="1028"/>
    <cellStyle name="Moeda 5 3 3 2" xfId="1374"/>
    <cellStyle name="Moeda 5 3 4" xfId="1192"/>
    <cellStyle name="Moeda 5 4" xfId="851"/>
    <cellStyle name="Moeda 5 4 2" xfId="1198"/>
    <cellStyle name="Moeda 5 5" xfId="942"/>
    <cellStyle name="Moeda 5 5 2" xfId="1289"/>
    <cellStyle name="Moeda 5 6" xfId="1070"/>
    <cellStyle name="Moeda 5 6 2" xfId="1381"/>
    <cellStyle name="Moeda 5 7" xfId="264"/>
    <cellStyle name="Moeda 5 8" xfId="1106"/>
    <cellStyle name="Moeda 5 9" xfId="1430"/>
    <cellStyle name="Moeda 6" xfId="100"/>
    <cellStyle name="Moeda 6 10" xfId="1071"/>
    <cellStyle name="Moeda 6 10 2" xfId="1382"/>
    <cellStyle name="Moeda 6 11" xfId="265"/>
    <cellStyle name="Moeda 6 12" xfId="1107"/>
    <cellStyle name="Moeda 6 13" xfId="1565"/>
    <cellStyle name="Moeda 6 2" xfId="101"/>
    <cellStyle name="Moeda 6 2 2" xfId="267"/>
    <cellStyle name="Moeda 6 2 2 2" xfId="363"/>
    <cellStyle name="Moeda 6 2 2 2 2" xfId="895"/>
    <cellStyle name="Moeda 6 2 2 2 2 2" xfId="1242"/>
    <cellStyle name="Moeda 6 2 2 2 3" xfId="986"/>
    <cellStyle name="Moeda 6 2 2 2 3 2" xfId="1333"/>
    <cellStyle name="Moeda 6 2 2 2 4" xfId="1150"/>
    <cellStyle name="Moeda 6 2 2 3" xfId="854"/>
    <cellStyle name="Moeda 6 2 2 3 2" xfId="1201"/>
    <cellStyle name="Moeda 6 2 2 4" xfId="945"/>
    <cellStyle name="Moeda 6 2 2 4 2" xfId="1292"/>
    <cellStyle name="Moeda 6 2 2 5" xfId="1109"/>
    <cellStyle name="Moeda 6 2 3" xfId="268"/>
    <cellStyle name="Moeda 6 2 3 2" xfId="364"/>
    <cellStyle name="Moeda 6 2 3 2 2" xfId="896"/>
    <cellStyle name="Moeda 6 2 3 2 2 2" xfId="1243"/>
    <cellStyle name="Moeda 6 2 3 2 3" xfId="987"/>
    <cellStyle name="Moeda 6 2 3 2 3 2" xfId="1334"/>
    <cellStyle name="Moeda 6 2 3 2 4" xfId="1151"/>
    <cellStyle name="Moeda 6 2 3 3" xfId="855"/>
    <cellStyle name="Moeda 6 2 3 3 2" xfId="1202"/>
    <cellStyle name="Moeda 6 2 3 4" xfId="946"/>
    <cellStyle name="Moeda 6 2 3 4 2" xfId="1293"/>
    <cellStyle name="Moeda 6 2 3 5" xfId="1110"/>
    <cellStyle name="Moeda 6 2 4" xfId="269"/>
    <cellStyle name="Moeda 6 2 4 2" xfId="365"/>
    <cellStyle name="Moeda 6 2 4 2 2" xfId="897"/>
    <cellStyle name="Moeda 6 2 4 2 2 2" xfId="1244"/>
    <cellStyle name="Moeda 6 2 4 2 3" xfId="988"/>
    <cellStyle name="Moeda 6 2 4 2 3 2" xfId="1335"/>
    <cellStyle name="Moeda 6 2 4 2 4" xfId="1152"/>
    <cellStyle name="Moeda 6 2 4 3" xfId="856"/>
    <cellStyle name="Moeda 6 2 4 3 2" xfId="1203"/>
    <cellStyle name="Moeda 6 2 4 4" xfId="947"/>
    <cellStyle name="Moeda 6 2 4 4 2" xfId="1294"/>
    <cellStyle name="Moeda 6 2 4 5" xfId="1111"/>
    <cellStyle name="Moeda 6 2 5" xfId="362"/>
    <cellStyle name="Moeda 6 2 5 2" xfId="894"/>
    <cellStyle name="Moeda 6 2 5 2 2" xfId="1241"/>
    <cellStyle name="Moeda 6 2 5 3" xfId="985"/>
    <cellStyle name="Moeda 6 2 5 3 2" xfId="1332"/>
    <cellStyle name="Moeda 6 2 5 4" xfId="1149"/>
    <cellStyle name="Moeda 6 2 6" xfId="853"/>
    <cellStyle name="Moeda 6 2 6 2" xfId="1200"/>
    <cellStyle name="Moeda 6 2 7" xfId="944"/>
    <cellStyle name="Moeda 6 2 7 2" xfId="1291"/>
    <cellStyle name="Moeda 6 2 8" xfId="266"/>
    <cellStyle name="Moeda 6 2 9" xfId="1108"/>
    <cellStyle name="Moeda 6 3" xfId="270"/>
    <cellStyle name="Moeda 6 3 2" xfId="366"/>
    <cellStyle name="Moeda 6 3 2 2" xfId="898"/>
    <cellStyle name="Moeda 6 3 2 2 2" xfId="1245"/>
    <cellStyle name="Moeda 6 3 2 3" xfId="989"/>
    <cellStyle name="Moeda 6 3 2 3 2" xfId="1336"/>
    <cellStyle name="Moeda 6 3 2 4" xfId="1153"/>
    <cellStyle name="Moeda 6 3 3" xfId="857"/>
    <cellStyle name="Moeda 6 3 3 2" xfId="1204"/>
    <cellStyle name="Moeda 6 3 4" xfId="948"/>
    <cellStyle name="Moeda 6 3 4 2" xfId="1295"/>
    <cellStyle name="Moeda 6 3 5" xfId="1112"/>
    <cellStyle name="Moeda 6 4" xfId="271"/>
    <cellStyle name="Moeda 6 4 2" xfId="367"/>
    <cellStyle name="Moeda 6 4 2 2" xfId="899"/>
    <cellStyle name="Moeda 6 4 2 2 2" xfId="1246"/>
    <cellStyle name="Moeda 6 4 2 3" xfId="990"/>
    <cellStyle name="Moeda 6 4 2 3 2" xfId="1337"/>
    <cellStyle name="Moeda 6 4 2 4" xfId="1154"/>
    <cellStyle name="Moeda 6 4 3" xfId="858"/>
    <cellStyle name="Moeda 6 4 3 2" xfId="1205"/>
    <cellStyle name="Moeda 6 4 4" xfId="949"/>
    <cellStyle name="Moeda 6 4 4 2" xfId="1296"/>
    <cellStyle name="Moeda 6 4 5" xfId="1113"/>
    <cellStyle name="Moeda 6 5" xfId="272"/>
    <cellStyle name="Moeda 6 5 2" xfId="368"/>
    <cellStyle name="Moeda 6 5 2 2" xfId="900"/>
    <cellStyle name="Moeda 6 5 2 2 2" xfId="1247"/>
    <cellStyle name="Moeda 6 5 2 3" xfId="991"/>
    <cellStyle name="Moeda 6 5 2 3 2" xfId="1338"/>
    <cellStyle name="Moeda 6 5 2 4" xfId="1155"/>
    <cellStyle name="Moeda 6 5 3" xfId="859"/>
    <cellStyle name="Moeda 6 5 3 2" xfId="1206"/>
    <cellStyle name="Moeda 6 5 4" xfId="950"/>
    <cellStyle name="Moeda 6 5 4 2" xfId="1297"/>
    <cellStyle name="Moeda 6 5 5" xfId="1114"/>
    <cellStyle name="Moeda 6 6" xfId="361"/>
    <cellStyle name="Moeda 6 6 2" xfId="893"/>
    <cellStyle name="Moeda 6 6 2 2" xfId="1240"/>
    <cellStyle name="Moeda 6 6 3" xfId="984"/>
    <cellStyle name="Moeda 6 6 3 2" xfId="1331"/>
    <cellStyle name="Moeda 6 6 4" xfId="1148"/>
    <cellStyle name="Moeda 6 7" xfId="731"/>
    <cellStyle name="Moeda 6 7 2" xfId="937"/>
    <cellStyle name="Moeda 6 7 2 2" xfId="1284"/>
    <cellStyle name="Moeda 6 7 3" xfId="1029"/>
    <cellStyle name="Moeda 6 7 3 2" xfId="1375"/>
    <cellStyle name="Moeda 6 7 4" xfId="1193"/>
    <cellStyle name="Moeda 6 8" xfId="852"/>
    <cellStyle name="Moeda 6 8 2" xfId="1199"/>
    <cellStyle name="Moeda 6 9" xfId="943"/>
    <cellStyle name="Moeda 6 9 2" xfId="1290"/>
    <cellStyle name="Moeda 7" xfId="102"/>
    <cellStyle name="Moeda 7 2" xfId="369"/>
    <cellStyle name="Moeda 7 3" xfId="273"/>
    <cellStyle name="Moeda 8" xfId="103"/>
    <cellStyle name="Moeda 8 2" xfId="370"/>
    <cellStyle name="Moeda 8 3" xfId="274"/>
    <cellStyle name="Moeda 9" xfId="104"/>
    <cellStyle name="Moeda 9 2" xfId="371"/>
    <cellStyle name="Moeda 9 2 2" xfId="901"/>
    <cellStyle name="Moeda 9 2 2 2" xfId="1248"/>
    <cellStyle name="Moeda 9 2 3" xfId="992"/>
    <cellStyle name="Moeda 9 2 3 2" xfId="1339"/>
    <cellStyle name="Moeda 9 2 4" xfId="1156"/>
    <cellStyle name="Moeda 9 3" xfId="732"/>
    <cellStyle name="Moeda 9 4" xfId="860"/>
    <cellStyle name="Moeda 9 4 2" xfId="1207"/>
    <cellStyle name="Moeda 9 5" xfId="951"/>
    <cellStyle name="Moeda 9 5 2" xfId="1298"/>
    <cellStyle name="Moeda 9 6" xfId="275"/>
    <cellStyle name="Moeda 9 7" xfId="1115"/>
    <cellStyle name="Neutra" xfId="105" builtinId="28" customBuiltin="1"/>
    <cellStyle name="Neutra 10" xfId="733"/>
    <cellStyle name="Neutra 10 2" xfId="1072"/>
    <cellStyle name="Neutra 11" xfId="276"/>
    <cellStyle name="Neutra 2" xfId="106"/>
    <cellStyle name="Neutra 2 2" xfId="735"/>
    <cellStyle name="Neutra 2 3" xfId="734"/>
    <cellStyle name="Neutra 2 4" xfId="277"/>
    <cellStyle name="Neutra 3" xfId="107"/>
    <cellStyle name="Neutra 3 2" xfId="736"/>
    <cellStyle name="Neutra 3 3" xfId="278"/>
    <cellStyle name="Neutra 4" xfId="737"/>
    <cellStyle name="Neutra 5" xfId="738"/>
    <cellStyle name="Neutra 6" xfId="739"/>
    <cellStyle name="Neutra 7" xfId="740"/>
    <cellStyle name="Neutra 8" xfId="741"/>
    <cellStyle name="Neutra 9" xfId="742"/>
    <cellStyle name="Normal" xfId="0" builtinId="0"/>
    <cellStyle name="Normal 10" xfId="279"/>
    <cellStyle name="Normal 10 2" xfId="372"/>
    <cellStyle name="Normal 10 2 2" xfId="1582"/>
    <cellStyle name="Normal 10 2 3" xfId="1432"/>
    <cellStyle name="Normal 10 3" xfId="743"/>
    <cellStyle name="Normal 10 3 2" xfId="1583"/>
    <cellStyle name="Normal 10 3 3" xfId="1433"/>
    <cellStyle name="Normal 10 4" xfId="1581"/>
    <cellStyle name="Normal 10 5" xfId="1431"/>
    <cellStyle name="Normal 11" xfId="744"/>
    <cellStyle name="Normal 11 2" xfId="1435"/>
    <cellStyle name="Normal 11 2 2" xfId="1585"/>
    <cellStyle name="Normal 11 3" xfId="1436"/>
    <cellStyle name="Normal 11 3 2" xfId="1586"/>
    <cellStyle name="Normal 11 4" xfId="1437"/>
    <cellStyle name="Normal 11 5" xfId="1584"/>
    <cellStyle name="Normal 11 6" xfId="1434"/>
    <cellStyle name="Normal 12" xfId="745"/>
    <cellStyle name="Normal 12 2" xfId="1438"/>
    <cellStyle name="Normal 13" xfId="746"/>
    <cellStyle name="Normal 13 2" xfId="1439"/>
    <cellStyle name="Normal 14" xfId="423"/>
    <cellStyle name="Normal 14 2" xfId="1027"/>
    <cellStyle name="Normal 15" xfId="1036"/>
    <cellStyle name="Normal 15 2" xfId="1440"/>
    <cellStyle name="Normal 16" xfId="166"/>
    <cellStyle name="Normal 16 2" xfId="1037"/>
    <cellStyle name="Normal 16 2 2" xfId="1442"/>
    <cellStyle name="Normal 16 3" xfId="1441"/>
    <cellStyle name="Normal 17" xfId="1088"/>
    <cellStyle name="Normal 17 2" xfId="1443"/>
    <cellStyle name="Normal 18" xfId="1093"/>
    <cellStyle name="Normal 18 2" xfId="1660"/>
    <cellStyle name="Normal 19" xfId="1087"/>
    <cellStyle name="Normal 2" xfId="108"/>
    <cellStyle name="Normal 2 10" xfId="1587"/>
    <cellStyle name="Normal 2 11" xfId="1444"/>
    <cellStyle name="Normal 2 2" xfId="373"/>
    <cellStyle name="Normal 2 2 2" xfId="748"/>
    <cellStyle name="Normal 2 2 2 2" xfId="1447"/>
    <cellStyle name="Normal 2 2 2 3" xfId="1446"/>
    <cellStyle name="Normal 2 2 3" xfId="1448"/>
    <cellStyle name="Normal 2 2 3 2" xfId="1589"/>
    <cellStyle name="Normal 2 2 4" xfId="1449"/>
    <cellStyle name="Normal 2 2 4 2" xfId="1590"/>
    <cellStyle name="Normal 2 2 5" xfId="1588"/>
    <cellStyle name="Normal 2 2 6" xfId="1445"/>
    <cellStyle name="Normal 2 3" xfId="747"/>
    <cellStyle name="Normal 2 3 2" xfId="1450"/>
    <cellStyle name="Normal 2 4" xfId="280"/>
    <cellStyle name="Normal 2 4 2" xfId="1452"/>
    <cellStyle name="Normal 2 4 2 2" xfId="1592"/>
    <cellStyle name="Normal 2 4 3" xfId="1453"/>
    <cellStyle name="Normal 2 4 3 2" xfId="1593"/>
    <cellStyle name="Normal 2 4 4" xfId="1591"/>
    <cellStyle name="Normal 2 4 5" xfId="1451"/>
    <cellStyle name="Normal 2 5" xfId="1454"/>
    <cellStyle name="Normal 2 5 2" xfId="1455"/>
    <cellStyle name="Normal 2 5 2 2" xfId="1595"/>
    <cellStyle name="Normal 2 5 3" xfId="1456"/>
    <cellStyle name="Normal 2 5 3 2" xfId="1596"/>
    <cellStyle name="Normal 2 5 4" xfId="1594"/>
    <cellStyle name="Normal 2 6" xfId="1457"/>
    <cellStyle name="Normal 2 6 2" xfId="1458"/>
    <cellStyle name="Normal 2 6 2 2" xfId="1598"/>
    <cellStyle name="Normal 2 6 3" xfId="1459"/>
    <cellStyle name="Normal 2 6 3 2" xfId="1599"/>
    <cellStyle name="Normal 2 6 4" xfId="1460"/>
    <cellStyle name="Normal 2 6 4 2" xfId="1600"/>
    <cellStyle name="Normal 2 6 5" xfId="1597"/>
    <cellStyle name="Normal 2 7" xfId="1461"/>
    <cellStyle name="Normal 2 8" xfId="1462"/>
    <cellStyle name="Normal 2 8 2" xfId="1601"/>
    <cellStyle name="Normal 2 9" xfId="1463"/>
    <cellStyle name="Normal 2 9 2" xfId="1602"/>
    <cellStyle name="Normal 20" xfId="1092"/>
    <cellStyle name="Normal 21" xfId="1086"/>
    <cellStyle name="Normal 21 2" xfId="1603"/>
    <cellStyle name="Normal 21 3" xfId="1464"/>
    <cellStyle name="Normal 22" xfId="1094"/>
    <cellStyle name="Normal 23" xfId="1095"/>
    <cellStyle name="Normal 24" xfId="1096"/>
    <cellStyle name="Normal 25" xfId="1097"/>
    <cellStyle name="Normal 26" xfId="1098"/>
    <cellStyle name="Normal 27" xfId="1099"/>
    <cellStyle name="Normal 27 2" xfId="1389"/>
    <cellStyle name="Normal 28" xfId="1101"/>
    <cellStyle name="Normal 29" xfId="167"/>
    <cellStyle name="Normal 3" xfId="109"/>
    <cellStyle name="Normal 3 2" xfId="110"/>
    <cellStyle name="Normal 3 2 2" xfId="111"/>
    <cellStyle name="Normal 3 2 2 2" xfId="375"/>
    <cellStyle name="Normal 3 2 2 2 2" xfId="752"/>
    <cellStyle name="Normal 3 2 2 3" xfId="751"/>
    <cellStyle name="Normal 3 2 2 4" xfId="283"/>
    <cellStyle name="Normal 3 2 3" xfId="374"/>
    <cellStyle name="Normal 3 2 4" xfId="750"/>
    <cellStyle name="Normal 3 2 5" xfId="282"/>
    <cellStyle name="Normal 3 2 6" xfId="1466"/>
    <cellStyle name="Normal 3 3" xfId="753"/>
    <cellStyle name="Normal 3 4" xfId="749"/>
    <cellStyle name="Normal 3 5" xfId="281"/>
    <cellStyle name="Normal 3 6" xfId="1465"/>
    <cellStyle name="Normal 30" xfId="291"/>
    <cellStyle name="Normal 31" xfId="1102"/>
    <cellStyle name="Normal 32" xfId="1103"/>
    <cellStyle name="Normal 33" xfId="1105"/>
    <cellStyle name="Normal 34" xfId="1388"/>
    <cellStyle name="Normal 35" xfId="1391"/>
    <cellStyle name="Normal 36" xfId="1191"/>
    <cellStyle name="Normal 37" xfId="1392"/>
    <cellStyle name="Normal 38" xfId="1394"/>
    <cellStyle name="Normal 39" xfId="1397"/>
    <cellStyle name="Normal 4" xfId="112"/>
    <cellStyle name="Normal 4 2" xfId="164"/>
    <cellStyle name="Normal 4 2 2" xfId="902"/>
    <cellStyle name="Normal 4 2 2 2" xfId="1249"/>
    <cellStyle name="Normal 4 2 3" xfId="993"/>
    <cellStyle name="Normal 4 2 3 2" xfId="1340"/>
    <cellStyle name="Normal 4 2 4" xfId="1034"/>
    <cellStyle name="Normal 4 2 5" xfId="376"/>
    <cellStyle name="Normal 4 2 6" xfId="1157"/>
    <cellStyle name="Normal 4 2 7" xfId="1468"/>
    <cellStyle name="Normal 4 3" xfId="754"/>
    <cellStyle name="Normal 4 3 2" xfId="938"/>
    <cellStyle name="Normal 4 3 2 2" xfId="1285"/>
    <cellStyle name="Normal 4 3 2 3" xfId="1605"/>
    <cellStyle name="Normal 4 3 3" xfId="1030"/>
    <cellStyle name="Normal 4 3 3 2" xfId="1376"/>
    <cellStyle name="Normal 4 3 4" xfId="1194"/>
    <cellStyle name="Normal 4 3 5" xfId="1469"/>
    <cellStyle name="Normal 4 4" xfId="861"/>
    <cellStyle name="Normal 4 4 2" xfId="1208"/>
    <cellStyle name="Normal 4 4 2 2" xfId="1606"/>
    <cellStyle name="Normal 4 4 3" xfId="1470"/>
    <cellStyle name="Normal 4 5" xfId="952"/>
    <cellStyle name="Normal 4 5 2" xfId="1299"/>
    <cellStyle name="Normal 4 5 3" xfId="1604"/>
    <cellStyle name="Normal 4 6" xfId="1073"/>
    <cellStyle name="Normal 4 6 2" xfId="1383"/>
    <cellStyle name="Normal 4 7" xfId="284"/>
    <cellStyle name="Normal 4 8" xfId="1116"/>
    <cellStyle name="Normal 4 9" xfId="1467"/>
    <cellStyle name="Normal 40" xfId="1398"/>
    <cellStyle name="Normal 5" xfId="113"/>
    <cellStyle name="Normal 5 2" xfId="377"/>
    <cellStyle name="Normal 5 2 2" xfId="1472"/>
    <cellStyle name="Normal 5 3" xfId="755"/>
    <cellStyle name="Normal 5 3 2" xfId="1608"/>
    <cellStyle name="Normal 5 3 3" xfId="1473"/>
    <cellStyle name="Normal 5 4" xfId="285"/>
    <cellStyle name="Normal 5 4 2" xfId="1609"/>
    <cellStyle name="Normal 5 4 3" xfId="1474"/>
    <cellStyle name="Normal 5 5" xfId="1607"/>
    <cellStyle name="Normal 5 6" xfId="1471"/>
    <cellStyle name="Normal 6" xfId="114"/>
    <cellStyle name="Normal 6 2" xfId="378"/>
    <cellStyle name="Normal 6 2 2" xfId="757"/>
    <cellStyle name="Normal 6 3" xfId="756"/>
    <cellStyle name="Normal 6 4" xfId="286"/>
    <cellStyle name="Normal 6 5" xfId="1475"/>
    <cellStyle name="Normal 7" xfId="115"/>
    <cellStyle name="Normal 7 2" xfId="379"/>
    <cellStyle name="Normal 7 2 2" xfId="1611"/>
    <cellStyle name="Normal 7 2 3" xfId="1477"/>
    <cellStyle name="Normal 7 3" xfId="758"/>
    <cellStyle name="Normal 7 3 2" xfId="1612"/>
    <cellStyle name="Normal 7 3 3" xfId="1478"/>
    <cellStyle name="Normal 7 4" xfId="287"/>
    <cellStyle name="Normal 7 4 2" xfId="1610"/>
    <cellStyle name="Normal 7 5" xfId="1476"/>
    <cellStyle name="Normal 8" xfId="421"/>
    <cellStyle name="Normal 8 2" xfId="759"/>
    <cellStyle name="Normal 8 2 2" xfId="1614"/>
    <cellStyle name="Normal 8 2 3" xfId="1480"/>
    <cellStyle name="Normal 8 3" xfId="934"/>
    <cellStyle name="Normal 8 3 2" xfId="1281"/>
    <cellStyle name="Normal 8 3 2 2" xfId="1615"/>
    <cellStyle name="Normal 8 3 3" xfId="1481"/>
    <cellStyle name="Normal 8 4" xfId="1025"/>
    <cellStyle name="Normal 8 4 2" xfId="1074"/>
    <cellStyle name="Normal 8 4 2 2" xfId="1384"/>
    <cellStyle name="Normal 8 4 2 3" xfId="1616"/>
    <cellStyle name="Normal 8 4 3" xfId="1372"/>
    <cellStyle name="Normal 8 4 4" xfId="1482"/>
    <cellStyle name="Normal 8 5" xfId="1189"/>
    <cellStyle name="Normal 8 5 2" xfId="1613"/>
    <cellStyle name="Normal 8 6" xfId="1479"/>
    <cellStyle name="Normal 8_RELATÓRIO FINANCEIRO" xfId="1483"/>
    <cellStyle name="Normal 9" xfId="760"/>
    <cellStyle name="Normal 9 2" xfId="1485"/>
    <cellStyle name="Normal 9 2 2" xfId="1486"/>
    <cellStyle name="Normal 9 2 2 2" xfId="1619"/>
    <cellStyle name="Normal 9 2 3" xfId="1487"/>
    <cellStyle name="Normal 9 2 3 2" xfId="1620"/>
    <cellStyle name="Normal 9 2 4" xfId="1618"/>
    <cellStyle name="Normal 9 3" xfId="1488"/>
    <cellStyle name="Normal 9 3 2" xfId="1621"/>
    <cellStyle name="Normal 9 4" xfId="1489"/>
    <cellStyle name="Normal 9 4 2" xfId="1622"/>
    <cellStyle name="Normal 9 5" xfId="1617"/>
    <cellStyle name="Normal 9 6" xfId="1484"/>
    <cellStyle name="Nota" xfId="116" builtinId="10" customBuiltin="1"/>
    <cellStyle name="Nota 10" xfId="761"/>
    <cellStyle name="Nota 10 2" xfId="1075"/>
    <cellStyle name="Nota 11" xfId="288"/>
    <cellStyle name="Nota 2" xfId="117"/>
    <cellStyle name="Nota 2 2" xfId="381"/>
    <cellStyle name="Nota 2 2 2" xfId="763"/>
    <cellStyle name="Nota 2 3" xfId="762"/>
    <cellStyle name="Nota 2 4" xfId="289"/>
    <cellStyle name="Nota 3" xfId="118"/>
    <cellStyle name="Nota 3 2" xfId="382"/>
    <cellStyle name="Nota 3 3" xfId="764"/>
    <cellStyle name="Nota 3 4" xfId="290"/>
    <cellStyle name="Nota 4" xfId="380"/>
    <cellStyle name="Nota 4 2" xfId="765"/>
    <cellStyle name="Nota 5" xfId="766"/>
    <cellStyle name="Nota 6" xfId="767"/>
    <cellStyle name="Nota 7" xfId="768"/>
    <cellStyle name="Nota 8" xfId="769"/>
    <cellStyle name="Nota 9" xfId="770"/>
    <cellStyle name="Porcentagem 2" xfId="119"/>
    <cellStyle name="Porcentagem 2 2" xfId="1491"/>
    <cellStyle name="Porcentagem 2 2 2" xfId="1492"/>
    <cellStyle name="Porcentagem 2 3" xfId="1490"/>
    <cellStyle name="Porcentagem 3" xfId="120"/>
    <cellStyle name="Porcentagem 3 2" xfId="1494"/>
    <cellStyle name="Porcentagem 3 2 2" xfId="1495"/>
    <cellStyle name="Porcentagem 3 3" xfId="1496"/>
    <cellStyle name="Porcentagem 3 3 2" xfId="1497"/>
    <cellStyle name="Porcentagem 3 4" xfId="1498"/>
    <cellStyle name="Porcentagem 3 5" xfId="1493"/>
    <cellStyle name="Porcentagem 4" xfId="1499"/>
    <cellStyle name="Porcentagem 4 2" xfId="1500"/>
    <cellStyle name="Porcentagem 4 2 2" xfId="1501"/>
    <cellStyle name="Porcentagem 4 3" xfId="1502"/>
    <cellStyle name="Porcentagem 4 3 2" xfId="1503"/>
    <cellStyle name="Porcentagem 4 4" xfId="1504"/>
    <cellStyle name="Result" xfId="1505"/>
    <cellStyle name="Result2" xfId="1506"/>
    <cellStyle name="Saída" xfId="121" builtinId="21" customBuiltin="1"/>
    <cellStyle name="Saída 10" xfId="771"/>
    <cellStyle name="Saída 10 2" xfId="1076"/>
    <cellStyle name="Saída 11" xfId="292"/>
    <cellStyle name="Saída 2" xfId="122"/>
    <cellStyle name="Saída 2 2" xfId="773"/>
    <cellStyle name="Saída 2 3" xfId="772"/>
    <cellStyle name="Saída 2 4" xfId="293"/>
    <cellStyle name="Saída 3" xfId="123"/>
    <cellStyle name="Saída 3 2" xfId="774"/>
    <cellStyle name="Saída 3 3" xfId="294"/>
    <cellStyle name="Saída 4" xfId="775"/>
    <cellStyle name="Saída 5" xfId="776"/>
    <cellStyle name="Saída 6" xfId="777"/>
    <cellStyle name="Saída 7" xfId="778"/>
    <cellStyle name="Saída 8" xfId="779"/>
    <cellStyle name="Saída 9" xfId="780"/>
    <cellStyle name="Separador de milhares 12" xfId="1507"/>
    <cellStyle name="Separador de milhares 2" xfId="124"/>
    <cellStyle name="Separador de milhares 2 2" xfId="125"/>
    <cellStyle name="Separador de milhares 2 2 10" xfId="1117"/>
    <cellStyle name="Separador de milhares 2 2 11" xfId="1509"/>
    <cellStyle name="Separador de milhares 2 2 2" xfId="126"/>
    <cellStyle name="Separador de milhares 2 2 2 2" xfId="127"/>
    <cellStyle name="Separador de milhares 2 2 2 2 2" xfId="299"/>
    <cellStyle name="Separador de milhares 2 2 2 2 2 2" xfId="386"/>
    <cellStyle name="Separador de milhares 2 2 2 2 2 2 2" xfId="906"/>
    <cellStyle name="Separador de milhares 2 2 2 2 2 2 2 2" xfId="1253"/>
    <cellStyle name="Separador de milhares 2 2 2 2 2 2 3" xfId="997"/>
    <cellStyle name="Separador de milhares 2 2 2 2 2 2 3 2" xfId="1344"/>
    <cellStyle name="Separador de milhares 2 2 2 2 2 2 4" xfId="1161"/>
    <cellStyle name="Separador de milhares 2 2 2 2 2 3" xfId="864"/>
    <cellStyle name="Separador de milhares 2 2 2 2 2 3 2" xfId="1211"/>
    <cellStyle name="Separador de milhares 2 2 2 2 2 4" xfId="955"/>
    <cellStyle name="Separador de milhares 2 2 2 2 2 4 2" xfId="1302"/>
    <cellStyle name="Separador de milhares 2 2 2 2 2 5" xfId="1119"/>
    <cellStyle name="Separador de milhares 2 2 2 2 3" xfId="300"/>
    <cellStyle name="Separador de milhares 2 2 2 2 3 2" xfId="387"/>
    <cellStyle name="Separador de milhares 2 2 2 2 3 2 2" xfId="907"/>
    <cellStyle name="Separador de milhares 2 2 2 2 3 2 2 2" xfId="1254"/>
    <cellStyle name="Separador de milhares 2 2 2 2 3 2 3" xfId="998"/>
    <cellStyle name="Separador de milhares 2 2 2 2 3 2 3 2" xfId="1345"/>
    <cellStyle name="Separador de milhares 2 2 2 2 3 2 4" xfId="1162"/>
    <cellStyle name="Separador de milhares 2 2 2 2 3 3" xfId="865"/>
    <cellStyle name="Separador de milhares 2 2 2 2 3 3 2" xfId="1212"/>
    <cellStyle name="Separador de milhares 2 2 2 2 3 4" xfId="956"/>
    <cellStyle name="Separador de milhares 2 2 2 2 3 4 2" xfId="1303"/>
    <cellStyle name="Separador de milhares 2 2 2 2 3 5" xfId="1120"/>
    <cellStyle name="Separador de milhares 2 2 2 2 4" xfId="301"/>
    <cellStyle name="Separador de milhares 2 2 2 2 4 2" xfId="388"/>
    <cellStyle name="Separador de milhares 2 2 2 2 4 2 2" xfId="908"/>
    <cellStyle name="Separador de milhares 2 2 2 2 4 2 2 2" xfId="1255"/>
    <cellStyle name="Separador de milhares 2 2 2 2 4 2 3" xfId="999"/>
    <cellStyle name="Separador de milhares 2 2 2 2 4 2 3 2" xfId="1346"/>
    <cellStyle name="Separador de milhares 2 2 2 2 4 2 4" xfId="1163"/>
    <cellStyle name="Separador de milhares 2 2 2 2 4 3" xfId="866"/>
    <cellStyle name="Separador de milhares 2 2 2 2 4 3 2" xfId="1213"/>
    <cellStyle name="Separador de milhares 2 2 2 2 4 4" xfId="957"/>
    <cellStyle name="Separador de milhares 2 2 2 2 4 4 2" xfId="1304"/>
    <cellStyle name="Separador de milhares 2 2 2 2 4 5" xfId="1121"/>
    <cellStyle name="Separador de milhares 2 2 2 2 5" xfId="385"/>
    <cellStyle name="Separador de milhares 2 2 2 2 5 2" xfId="905"/>
    <cellStyle name="Separador de milhares 2 2 2 2 5 2 2" xfId="1252"/>
    <cellStyle name="Separador de milhares 2 2 2 2 5 3" xfId="996"/>
    <cellStyle name="Separador de milhares 2 2 2 2 5 3 2" xfId="1343"/>
    <cellStyle name="Separador de milhares 2 2 2 2 5 4" xfId="1160"/>
    <cellStyle name="Separador de milhares 2 2 2 2 6" xfId="863"/>
    <cellStyle name="Separador de milhares 2 2 2 2 6 2" xfId="1210"/>
    <cellStyle name="Separador de milhares 2 2 2 2 7" xfId="954"/>
    <cellStyle name="Separador de milhares 2 2 2 2 7 2" xfId="1301"/>
    <cellStyle name="Separador de milhares 2 2 2 2 8" xfId="298"/>
    <cellStyle name="Separador de milhares 2 2 2 2 9" xfId="1118"/>
    <cellStyle name="Separador de milhares 2 2 2 3" xfId="384"/>
    <cellStyle name="Separador de milhares 2 2 2 3 2" xfId="904"/>
    <cellStyle name="Separador de milhares 2 2 2 3 2 2" xfId="1251"/>
    <cellStyle name="Separador de milhares 2 2 2 3 3" xfId="995"/>
    <cellStyle name="Separador de milhares 2 2 2 3 3 2" xfId="1342"/>
    <cellStyle name="Separador de milhares 2 2 2 3 4" xfId="1159"/>
    <cellStyle name="Separador de milhares 2 2 2 4" xfId="297"/>
    <cellStyle name="Separador de milhares 2 2 3" xfId="302"/>
    <cellStyle name="Separador de milhares 2 2 3 2" xfId="389"/>
    <cellStyle name="Separador de milhares 2 2 3 2 2" xfId="909"/>
    <cellStyle name="Separador de milhares 2 2 3 2 2 2" xfId="1256"/>
    <cellStyle name="Separador de milhares 2 2 3 2 3" xfId="1000"/>
    <cellStyle name="Separador de milhares 2 2 3 2 3 2" xfId="1347"/>
    <cellStyle name="Separador de milhares 2 2 3 2 4" xfId="1164"/>
    <cellStyle name="Separador de milhares 2 2 3 3" xfId="867"/>
    <cellStyle name="Separador de milhares 2 2 3 3 2" xfId="1214"/>
    <cellStyle name="Separador de milhares 2 2 3 4" xfId="958"/>
    <cellStyle name="Separador de milhares 2 2 3 4 2" xfId="1305"/>
    <cellStyle name="Separador de milhares 2 2 3 5" xfId="1122"/>
    <cellStyle name="Separador de milhares 2 2 4" xfId="303"/>
    <cellStyle name="Separador de milhares 2 2 4 2" xfId="390"/>
    <cellStyle name="Separador de milhares 2 2 4 2 2" xfId="910"/>
    <cellStyle name="Separador de milhares 2 2 4 2 2 2" xfId="1257"/>
    <cellStyle name="Separador de milhares 2 2 4 2 3" xfId="1001"/>
    <cellStyle name="Separador de milhares 2 2 4 2 3 2" xfId="1348"/>
    <cellStyle name="Separador de milhares 2 2 4 2 4" xfId="1165"/>
    <cellStyle name="Separador de milhares 2 2 4 3" xfId="868"/>
    <cellStyle name="Separador de milhares 2 2 4 3 2" xfId="1215"/>
    <cellStyle name="Separador de milhares 2 2 4 4" xfId="959"/>
    <cellStyle name="Separador de milhares 2 2 4 4 2" xfId="1306"/>
    <cellStyle name="Separador de milhares 2 2 4 5" xfId="1123"/>
    <cellStyle name="Separador de milhares 2 2 5" xfId="304"/>
    <cellStyle name="Separador de milhares 2 2 5 2" xfId="391"/>
    <cellStyle name="Separador de milhares 2 2 5 2 2" xfId="911"/>
    <cellStyle name="Separador de milhares 2 2 5 2 2 2" xfId="1258"/>
    <cellStyle name="Separador de milhares 2 2 5 2 3" xfId="1002"/>
    <cellStyle name="Separador de milhares 2 2 5 2 3 2" xfId="1349"/>
    <cellStyle name="Separador de milhares 2 2 5 2 4" xfId="1166"/>
    <cellStyle name="Separador de milhares 2 2 5 3" xfId="869"/>
    <cellStyle name="Separador de milhares 2 2 5 3 2" xfId="1216"/>
    <cellStyle name="Separador de milhares 2 2 5 4" xfId="960"/>
    <cellStyle name="Separador de milhares 2 2 5 4 2" xfId="1307"/>
    <cellStyle name="Separador de milhares 2 2 5 5" xfId="1124"/>
    <cellStyle name="Separador de milhares 2 2 6" xfId="383"/>
    <cellStyle name="Separador de milhares 2 2 6 2" xfId="903"/>
    <cellStyle name="Separador de milhares 2 2 6 2 2" xfId="1250"/>
    <cellStyle name="Separador de milhares 2 2 6 3" xfId="994"/>
    <cellStyle name="Separador de milhares 2 2 6 3 2" xfId="1341"/>
    <cellStyle name="Separador de milhares 2 2 6 4" xfId="1158"/>
    <cellStyle name="Separador de milhares 2 2 7" xfId="862"/>
    <cellStyle name="Separador de milhares 2 2 7 2" xfId="1209"/>
    <cellStyle name="Separador de milhares 2 2 8" xfId="953"/>
    <cellStyle name="Separador de milhares 2 2 8 2" xfId="1300"/>
    <cellStyle name="Separador de milhares 2 2 9" xfId="296"/>
    <cellStyle name="Separador de milhares 2 3" xfId="295"/>
    <cellStyle name="Separador de milhares 2 3 2" xfId="1510"/>
    <cellStyle name="Separador de milhares 2 3 2 2" xfId="1623"/>
    <cellStyle name="Separador de milhares 2 4" xfId="1511"/>
    <cellStyle name="Separador de milhares 2 4 2" xfId="1624"/>
    <cellStyle name="Separador de milhares 2 5" xfId="1508"/>
    <cellStyle name="Separador de milhares 3" xfId="128"/>
    <cellStyle name="Separador de milhares 3 2" xfId="392"/>
    <cellStyle name="Separador de milhares 3 2 2" xfId="1514"/>
    <cellStyle name="Separador de milhares 3 2 2 2" xfId="1515"/>
    <cellStyle name="Separador de milhares 3 2 2 2 2" xfId="1627"/>
    <cellStyle name="Separador de milhares 3 2 2 3" xfId="1626"/>
    <cellStyle name="Separador de milhares 3 2 3" xfId="1516"/>
    <cellStyle name="Separador de milhares 3 2 3 2" xfId="1517"/>
    <cellStyle name="Separador de milhares 3 2 3 2 2" xfId="1629"/>
    <cellStyle name="Separador de milhares 3 2 3 3" xfId="1628"/>
    <cellStyle name="Separador de milhares 3 2 4" xfId="1518"/>
    <cellStyle name="Separador de milhares 3 2 4 2" xfId="1630"/>
    <cellStyle name="Separador de milhares 3 2 5" xfId="1625"/>
    <cellStyle name="Separador de milhares 3 2 6" xfId="1513"/>
    <cellStyle name="Separador de milhares 3 3" xfId="781"/>
    <cellStyle name="Separador de milhares 3 3 2" xfId="1520"/>
    <cellStyle name="Separador de milhares 3 3 2 2" xfId="1521"/>
    <cellStyle name="Separador de milhares 3 3 2 2 2" xfId="1631"/>
    <cellStyle name="Separador de milhares 3 3 3" xfId="1522"/>
    <cellStyle name="Separador de milhares 3 3 3 2" xfId="1632"/>
    <cellStyle name="Separador de milhares 3 3 4" xfId="1519"/>
    <cellStyle name="Separador de milhares 3 4" xfId="305"/>
    <cellStyle name="Separador de milhares 3 4 2" xfId="1524"/>
    <cellStyle name="Separador de milhares 3 4 2 2" xfId="1633"/>
    <cellStyle name="Separador de milhares 3 4 3" xfId="1523"/>
    <cellStyle name="Separador de milhares 3 5" xfId="1512"/>
    <cellStyle name="Separador de milhares 4" xfId="129"/>
    <cellStyle name="Separador de milhares 4 2" xfId="393"/>
    <cellStyle name="Separador de milhares 4 2 2" xfId="1527"/>
    <cellStyle name="Separador de milhares 4 2 2 2" xfId="1636"/>
    <cellStyle name="Separador de milhares 4 2 3" xfId="1635"/>
    <cellStyle name="Separador de milhares 4 2 4" xfId="1526"/>
    <cellStyle name="Separador de milhares 4 3" xfId="306"/>
    <cellStyle name="Separador de milhares 4 3 2" xfId="1529"/>
    <cellStyle name="Separador de milhares 4 3 2 2" xfId="1638"/>
    <cellStyle name="Separador de milhares 4 3 3" xfId="1637"/>
    <cellStyle name="Separador de milhares 4 3 4" xfId="1528"/>
    <cellStyle name="Separador de milhares 4 4" xfId="1530"/>
    <cellStyle name="Separador de milhares 4 4 2" xfId="1639"/>
    <cellStyle name="Separador de milhares 4 5" xfId="1634"/>
    <cellStyle name="Separador de milhares 4 6" xfId="1525"/>
    <cellStyle name="Separador de milhares 5" xfId="130"/>
    <cellStyle name="Separador de milhares 5 2" xfId="394"/>
    <cellStyle name="Separador de milhares 5 2 2" xfId="1640"/>
    <cellStyle name="Separador de milhares 5 2 3" xfId="1532"/>
    <cellStyle name="Separador de milhares 5 3" xfId="307"/>
    <cellStyle name="Separador de milhares 5 4" xfId="1531"/>
    <cellStyle name="Separador de milhares 6" xfId="131"/>
    <cellStyle name="Separador de milhares 6 10" xfId="1533"/>
    <cellStyle name="Separador de milhares 6 2" xfId="132"/>
    <cellStyle name="Separador de milhares 6 2 10" xfId="1534"/>
    <cellStyle name="Separador de milhares 6 2 2" xfId="310"/>
    <cellStyle name="Separador de milhares 6 2 2 2" xfId="397"/>
    <cellStyle name="Separador de milhares 6 2 2 2 2" xfId="914"/>
    <cellStyle name="Separador de milhares 6 2 2 2 2 2" xfId="1261"/>
    <cellStyle name="Separador de milhares 6 2 2 2 3" xfId="1005"/>
    <cellStyle name="Separador de milhares 6 2 2 2 3 2" xfId="1352"/>
    <cellStyle name="Separador de milhares 6 2 2 2 4" xfId="1169"/>
    <cellStyle name="Separador de milhares 6 2 2 2 5" xfId="1641"/>
    <cellStyle name="Separador de milhares 6 2 2 3" xfId="872"/>
    <cellStyle name="Separador de milhares 6 2 2 3 2" xfId="1219"/>
    <cellStyle name="Separador de milhares 6 2 2 4" xfId="963"/>
    <cellStyle name="Separador de milhares 6 2 2 4 2" xfId="1310"/>
    <cellStyle name="Separador de milhares 6 2 2 5" xfId="1127"/>
    <cellStyle name="Separador de milhares 6 2 2 6" xfId="1535"/>
    <cellStyle name="Separador de milhares 6 2 3" xfId="311"/>
    <cellStyle name="Separador de milhares 6 2 3 2" xfId="398"/>
    <cellStyle name="Separador de milhares 6 2 3 2 2" xfId="915"/>
    <cellStyle name="Separador de milhares 6 2 3 2 2 2" xfId="1262"/>
    <cellStyle name="Separador de milhares 6 2 3 2 3" xfId="1006"/>
    <cellStyle name="Separador de milhares 6 2 3 2 3 2" xfId="1353"/>
    <cellStyle name="Separador de milhares 6 2 3 2 4" xfId="1170"/>
    <cellStyle name="Separador de milhares 6 2 3 3" xfId="873"/>
    <cellStyle name="Separador de milhares 6 2 3 3 2" xfId="1220"/>
    <cellStyle name="Separador de milhares 6 2 3 4" xfId="964"/>
    <cellStyle name="Separador de milhares 6 2 3 4 2" xfId="1311"/>
    <cellStyle name="Separador de milhares 6 2 3 5" xfId="1128"/>
    <cellStyle name="Separador de milhares 6 2 4" xfId="312"/>
    <cellStyle name="Separador de milhares 6 2 4 2" xfId="399"/>
    <cellStyle name="Separador de milhares 6 2 4 2 2" xfId="916"/>
    <cellStyle name="Separador de milhares 6 2 4 2 2 2" xfId="1263"/>
    <cellStyle name="Separador de milhares 6 2 4 2 3" xfId="1007"/>
    <cellStyle name="Separador de milhares 6 2 4 2 3 2" xfId="1354"/>
    <cellStyle name="Separador de milhares 6 2 4 2 4" xfId="1171"/>
    <cellStyle name="Separador de milhares 6 2 4 3" xfId="874"/>
    <cellStyle name="Separador de milhares 6 2 4 3 2" xfId="1221"/>
    <cellStyle name="Separador de milhares 6 2 4 4" xfId="965"/>
    <cellStyle name="Separador de milhares 6 2 4 4 2" xfId="1312"/>
    <cellStyle name="Separador de milhares 6 2 4 5" xfId="1129"/>
    <cellStyle name="Separador de milhares 6 2 5" xfId="396"/>
    <cellStyle name="Separador de milhares 6 2 5 2" xfId="913"/>
    <cellStyle name="Separador de milhares 6 2 5 2 2" xfId="1260"/>
    <cellStyle name="Separador de milhares 6 2 5 3" xfId="1004"/>
    <cellStyle name="Separador de milhares 6 2 5 3 2" xfId="1351"/>
    <cellStyle name="Separador de milhares 6 2 5 4" xfId="1168"/>
    <cellStyle name="Separador de milhares 6 2 6" xfId="871"/>
    <cellStyle name="Separador de milhares 6 2 6 2" xfId="1218"/>
    <cellStyle name="Separador de milhares 6 2 7" xfId="962"/>
    <cellStyle name="Separador de milhares 6 2 7 2" xfId="1309"/>
    <cellStyle name="Separador de milhares 6 2 8" xfId="309"/>
    <cellStyle name="Separador de milhares 6 2 9" xfId="1126"/>
    <cellStyle name="Separador de milhares 6 3" xfId="395"/>
    <cellStyle name="Separador de milhares 6 3 2" xfId="912"/>
    <cellStyle name="Separador de milhares 6 3 2 2" xfId="1259"/>
    <cellStyle name="Separador de milhares 6 3 2 3" xfId="1642"/>
    <cellStyle name="Separador de milhares 6 3 3" xfId="1003"/>
    <cellStyle name="Separador de milhares 6 3 3 2" xfId="1350"/>
    <cellStyle name="Separador de milhares 6 3 4" xfId="1167"/>
    <cellStyle name="Separador de milhares 6 3 5" xfId="1536"/>
    <cellStyle name="Separador de milhares 6 4" xfId="782"/>
    <cellStyle name="Separador de milhares 6 4 2" xfId="939"/>
    <cellStyle name="Separador de milhares 6 4 2 2" xfId="1286"/>
    <cellStyle name="Separador de milhares 6 4 3" xfId="1031"/>
    <cellStyle name="Separador de milhares 6 4 3 2" xfId="1377"/>
    <cellStyle name="Separador de milhares 6 4 4" xfId="1195"/>
    <cellStyle name="Separador de milhares 6 5" xfId="870"/>
    <cellStyle name="Separador de milhares 6 5 2" xfId="1217"/>
    <cellStyle name="Separador de milhares 6 6" xfId="961"/>
    <cellStyle name="Separador de milhares 6 6 2" xfId="1308"/>
    <cellStyle name="Separador de milhares 6 7" xfId="1077"/>
    <cellStyle name="Separador de milhares 6 7 2" xfId="1385"/>
    <cellStyle name="Separador de milhares 6 8" xfId="308"/>
    <cellStyle name="Separador de milhares 6 9" xfId="1125"/>
    <cellStyle name="Separador de milhares 7" xfId="133"/>
    <cellStyle name="Separador de milhares 7 2" xfId="400"/>
    <cellStyle name="Separador de milhares 7 2 2" xfId="1644"/>
    <cellStyle name="Separador de milhares 7 2 3" xfId="1538"/>
    <cellStyle name="Separador de milhares 7 3" xfId="313"/>
    <cellStyle name="Separador de milhares 7 3 2" xfId="1643"/>
    <cellStyle name="Separador de milhares 7 4" xfId="1537"/>
    <cellStyle name="Separador de milhares 8" xfId="134"/>
    <cellStyle name="Separador de milhares 8 2" xfId="401"/>
    <cellStyle name="Separador de milhares 8 3" xfId="314"/>
    <cellStyle name="Separador de milhares 9" xfId="135"/>
    <cellStyle name="Separador de milhares 9 2" xfId="402"/>
    <cellStyle name="Separador de milhares 9 3" xfId="315"/>
    <cellStyle name="Texto de Aviso" xfId="136" builtinId="11" customBuiltin="1"/>
    <cellStyle name="Texto de Aviso 10" xfId="1078"/>
    <cellStyle name="Texto de Aviso 11" xfId="316"/>
    <cellStyle name="Texto de Aviso 2" xfId="137"/>
    <cellStyle name="Texto de Aviso 2 2" xfId="784"/>
    <cellStyle name="Texto de Aviso 2 3" xfId="317"/>
    <cellStyle name="Texto de Aviso 3" xfId="138"/>
    <cellStyle name="Texto de Aviso 3 2" xfId="785"/>
    <cellStyle name="Texto de Aviso 3 3" xfId="318"/>
    <cellStyle name="Texto de Aviso 4" xfId="786"/>
    <cellStyle name="Texto de Aviso 5" xfId="787"/>
    <cellStyle name="Texto de Aviso 6" xfId="788"/>
    <cellStyle name="Texto de Aviso 7" xfId="789"/>
    <cellStyle name="Texto de Aviso 8" xfId="790"/>
    <cellStyle name="Texto de Aviso 9" xfId="783"/>
    <cellStyle name="Texto Explicativo" xfId="139" builtinId="53" customBuiltin="1"/>
    <cellStyle name="Texto Explicativo 10" xfId="1079"/>
    <cellStyle name="Texto Explicativo 11" xfId="319"/>
    <cellStyle name="Texto Explicativo 2" xfId="140"/>
    <cellStyle name="Texto Explicativo 2 2" xfId="792"/>
    <cellStyle name="Texto Explicativo 2 3" xfId="320"/>
    <cellStyle name="Texto Explicativo 3" xfId="141"/>
    <cellStyle name="Texto Explicativo 3 2" xfId="793"/>
    <cellStyle name="Texto Explicativo 3 3" xfId="321"/>
    <cellStyle name="Texto Explicativo 4" xfId="794"/>
    <cellStyle name="Texto Explicativo 5" xfId="795"/>
    <cellStyle name="Texto Explicativo 6" xfId="796"/>
    <cellStyle name="Texto Explicativo 7" xfId="797"/>
    <cellStyle name="Texto Explicativo 8" xfId="798"/>
    <cellStyle name="Texto Explicativo 9" xfId="791"/>
    <cellStyle name="Título 1" xfId="142" builtinId="16" customBuiltin="1"/>
    <cellStyle name="Título 1 1" xfId="143"/>
    <cellStyle name="Título 1 1 2" xfId="801"/>
    <cellStyle name="Título 1 1 2 2" xfId="1540"/>
    <cellStyle name="Título 1 1 2 3" xfId="1539"/>
    <cellStyle name="Título 1 1 3" xfId="323"/>
    <cellStyle name="Título 1 1 3 2" xfId="1541"/>
    <cellStyle name="Título 1 10" xfId="800"/>
    <cellStyle name="Título 1 10 2" xfId="1080"/>
    <cellStyle name="Título 1 11" xfId="322"/>
    <cellStyle name="Título 1 2" xfId="144"/>
    <cellStyle name="Título 1 2 2" xfId="803"/>
    <cellStyle name="Título 1 2 3" xfId="802"/>
    <cellStyle name="Título 1 2 4" xfId="324"/>
    <cellStyle name="Título 1 3" xfId="145"/>
    <cellStyle name="Título 1 3 2" xfId="804"/>
    <cellStyle name="Título 1 3 3" xfId="325"/>
    <cellStyle name="Título 1 4" xfId="805"/>
    <cellStyle name="Título 1 5" xfId="806"/>
    <cellStyle name="Título 1 6" xfId="807"/>
    <cellStyle name="Título 1 7" xfId="808"/>
    <cellStyle name="Título 1 8" xfId="809"/>
    <cellStyle name="Título 1 9" xfId="810"/>
    <cellStyle name="Título 2" xfId="146" builtinId="17" customBuiltin="1"/>
    <cellStyle name="Título 2 10" xfId="1081"/>
    <cellStyle name="Título 2 11" xfId="326"/>
    <cellStyle name="Título 2 2" xfId="147"/>
    <cellStyle name="Título 2 2 2" xfId="812"/>
    <cellStyle name="Título 2 2 3" xfId="327"/>
    <cellStyle name="Título 2 3" xfId="148"/>
    <cellStyle name="Título 2 3 2" xfId="813"/>
    <cellStyle name="Título 2 3 3" xfId="328"/>
    <cellStyle name="Título 2 4" xfId="814"/>
    <cellStyle name="Título 2 5" xfId="815"/>
    <cellStyle name="Título 2 6" xfId="816"/>
    <cellStyle name="Título 2 7" xfId="817"/>
    <cellStyle name="Título 2 8" xfId="818"/>
    <cellStyle name="Título 2 9" xfId="811"/>
    <cellStyle name="Título 3" xfId="149" builtinId="18" customBuiltin="1"/>
    <cellStyle name="Título 3 10" xfId="1082"/>
    <cellStyle name="Título 3 11" xfId="329"/>
    <cellStyle name="Título 3 2" xfId="150"/>
    <cellStyle name="Título 3 2 2" xfId="820"/>
    <cellStyle name="Título 3 2 3" xfId="330"/>
    <cellStyle name="Título 3 3" xfId="151"/>
    <cellStyle name="Título 3 3 2" xfId="821"/>
    <cellStyle name="Título 3 3 3" xfId="331"/>
    <cellStyle name="Título 3 4" xfId="822"/>
    <cellStyle name="Título 3 5" xfId="823"/>
    <cellStyle name="Título 3 6" xfId="824"/>
    <cellStyle name="Título 3 7" xfId="825"/>
    <cellStyle name="Título 3 8" xfId="826"/>
    <cellStyle name="Título 3 9" xfId="819"/>
    <cellStyle name="Título 4" xfId="152" builtinId="19" customBuiltin="1"/>
    <cellStyle name="Título 4 10" xfId="1083"/>
    <cellStyle name="Título 4 11" xfId="332"/>
    <cellStyle name="Título 4 2" xfId="153"/>
    <cellStyle name="Título 4 2 2" xfId="828"/>
    <cellStyle name="Título 4 2 3" xfId="333"/>
    <cellStyle name="Título 4 3" xfId="154"/>
    <cellStyle name="Título 4 3 2" xfId="829"/>
    <cellStyle name="Título 4 3 3" xfId="334"/>
    <cellStyle name="Título 4 4" xfId="830"/>
    <cellStyle name="Título 4 5" xfId="831"/>
    <cellStyle name="Título 4 6" xfId="832"/>
    <cellStyle name="Título 4 7" xfId="833"/>
    <cellStyle name="Título 4 8" xfId="834"/>
    <cellStyle name="Título 4 9" xfId="827"/>
    <cellStyle name="Título 5" xfId="835"/>
    <cellStyle name="Título 6" xfId="799"/>
    <cellStyle name="Total" xfId="155" builtinId="25" customBuiltin="1"/>
    <cellStyle name="Total 10" xfId="1084"/>
    <cellStyle name="Total 11" xfId="335"/>
    <cellStyle name="Total 2" xfId="156"/>
    <cellStyle name="Total 2 2" xfId="837"/>
    <cellStyle name="Total 2 3" xfId="336"/>
    <cellStyle name="Total 3" xfId="157"/>
    <cellStyle name="Total 3 2" xfId="838"/>
    <cellStyle name="Total 3 3" xfId="337"/>
    <cellStyle name="Total 4" xfId="839"/>
    <cellStyle name="Total 5" xfId="840"/>
    <cellStyle name="Total 6" xfId="841"/>
    <cellStyle name="Total 7" xfId="842"/>
    <cellStyle name="Total 8" xfId="843"/>
    <cellStyle name="Total 9" xfId="836"/>
    <cellStyle name="Vírgula" xfId="158" builtinId="3"/>
    <cellStyle name="Vírgula 10" xfId="1085"/>
    <cellStyle name="Vírgula 10 2" xfId="1386"/>
    <cellStyle name="Vírgula 11" xfId="338"/>
    <cellStyle name="Vírgula 12" xfId="1393"/>
    <cellStyle name="Vírgula 13" xfId="1542"/>
    <cellStyle name="Vírgula 2" xfId="159"/>
    <cellStyle name="Vírgula 2 10" xfId="966"/>
    <cellStyle name="Vírgula 2 10 2" xfId="1313"/>
    <cellStyle name="Vírgula 2 11" xfId="339"/>
    <cellStyle name="Vírgula 2 12" xfId="1130"/>
    <cellStyle name="Vírgula 2 13" xfId="1543"/>
    <cellStyle name="Vírgula 2 2" xfId="160"/>
    <cellStyle name="Vírgula 2 2 10" xfId="340"/>
    <cellStyle name="Vírgula 2 2 11" xfId="1131"/>
    <cellStyle name="Vírgula 2 2 12" xfId="1544"/>
    <cellStyle name="Vírgula 2 2 2" xfId="341"/>
    <cellStyle name="Vírgula 2 2 2 2" xfId="342"/>
    <cellStyle name="Vírgula 2 2 2 2 2" xfId="407"/>
    <cellStyle name="Vírgula 2 2 2 2 2 2" xfId="920"/>
    <cellStyle name="Vírgula 2 2 2 2 2 2 2" xfId="1267"/>
    <cellStyle name="Vírgula 2 2 2 2 2 3" xfId="1011"/>
    <cellStyle name="Vírgula 2 2 2 2 2 3 2" xfId="1358"/>
    <cellStyle name="Vírgula 2 2 2 2 2 4" xfId="1175"/>
    <cellStyle name="Vírgula 2 2 2 2 3" xfId="878"/>
    <cellStyle name="Vírgula 2 2 2 2 3 2" xfId="1225"/>
    <cellStyle name="Vírgula 2 2 2 2 4" xfId="969"/>
    <cellStyle name="Vírgula 2 2 2 2 4 2" xfId="1316"/>
    <cellStyle name="Vírgula 2 2 2 2 5" xfId="1133"/>
    <cellStyle name="Vírgula 2 2 2 3" xfId="343"/>
    <cellStyle name="Vírgula 2 2 2 3 2" xfId="408"/>
    <cellStyle name="Vírgula 2 2 2 3 2 2" xfId="921"/>
    <cellStyle name="Vírgula 2 2 2 3 2 2 2" xfId="1268"/>
    <cellStyle name="Vírgula 2 2 2 3 2 3" xfId="1012"/>
    <cellStyle name="Vírgula 2 2 2 3 2 3 2" xfId="1359"/>
    <cellStyle name="Vírgula 2 2 2 3 2 4" xfId="1176"/>
    <cellStyle name="Vírgula 2 2 2 3 3" xfId="879"/>
    <cellStyle name="Vírgula 2 2 2 3 3 2" xfId="1226"/>
    <cellStyle name="Vírgula 2 2 2 3 4" xfId="970"/>
    <cellStyle name="Vírgula 2 2 2 3 4 2" xfId="1317"/>
    <cellStyle name="Vírgula 2 2 2 3 5" xfId="1134"/>
    <cellStyle name="Vírgula 2 2 2 4" xfId="344"/>
    <cellStyle name="Vírgula 2 2 2 4 2" xfId="409"/>
    <cellStyle name="Vírgula 2 2 2 4 2 2" xfId="922"/>
    <cellStyle name="Vírgula 2 2 2 4 2 2 2" xfId="1269"/>
    <cellStyle name="Vírgula 2 2 2 4 2 3" xfId="1013"/>
    <cellStyle name="Vírgula 2 2 2 4 2 3 2" xfId="1360"/>
    <cellStyle name="Vírgula 2 2 2 4 2 4" xfId="1177"/>
    <cellStyle name="Vírgula 2 2 2 4 3" xfId="880"/>
    <cellStyle name="Vírgula 2 2 2 4 3 2" xfId="1227"/>
    <cellStyle name="Vírgula 2 2 2 4 4" xfId="971"/>
    <cellStyle name="Vírgula 2 2 2 4 4 2" xfId="1318"/>
    <cellStyle name="Vírgula 2 2 2 4 5" xfId="1135"/>
    <cellStyle name="Vírgula 2 2 2 5" xfId="406"/>
    <cellStyle name="Vírgula 2 2 2 5 2" xfId="919"/>
    <cellStyle name="Vírgula 2 2 2 5 2 2" xfId="1266"/>
    <cellStyle name="Vírgula 2 2 2 5 3" xfId="1010"/>
    <cellStyle name="Vírgula 2 2 2 5 3 2" xfId="1357"/>
    <cellStyle name="Vírgula 2 2 2 5 4" xfId="1174"/>
    <cellStyle name="Vírgula 2 2 2 6" xfId="877"/>
    <cellStyle name="Vírgula 2 2 2 6 2" xfId="1224"/>
    <cellStyle name="Vírgula 2 2 2 7" xfId="968"/>
    <cellStyle name="Vírgula 2 2 2 7 2" xfId="1315"/>
    <cellStyle name="Vírgula 2 2 2 8" xfId="1132"/>
    <cellStyle name="Vírgula 2 2 3" xfId="345"/>
    <cellStyle name="Vírgula 2 2 3 2" xfId="410"/>
    <cellStyle name="Vírgula 2 2 3 2 2" xfId="923"/>
    <cellStyle name="Vírgula 2 2 3 2 2 2" xfId="1270"/>
    <cellStyle name="Vírgula 2 2 3 2 3" xfId="1014"/>
    <cellStyle name="Vírgula 2 2 3 2 3 2" xfId="1361"/>
    <cellStyle name="Vírgula 2 2 3 2 4" xfId="1178"/>
    <cellStyle name="Vírgula 2 2 3 3" xfId="881"/>
    <cellStyle name="Vírgula 2 2 3 3 2" xfId="1228"/>
    <cellStyle name="Vírgula 2 2 3 4" xfId="972"/>
    <cellStyle name="Vírgula 2 2 3 4 2" xfId="1319"/>
    <cellStyle name="Vírgula 2 2 3 5" xfId="1136"/>
    <cellStyle name="Vírgula 2 2 4" xfId="346"/>
    <cellStyle name="Vírgula 2 2 4 2" xfId="411"/>
    <cellStyle name="Vírgula 2 2 4 2 2" xfId="924"/>
    <cellStyle name="Vírgula 2 2 4 2 2 2" xfId="1271"/>
    <cellStyle name="Vírgula 2 2 4 2 3" xfId="1015"/>
    <cellStyle name="Vírgula 2 2 4 2 3 2" xfId="1362"/>
    <cellStyle name="Vírgula 2 2 4 2 4" xfId="1179"/>
    <cellStyle name="Vírgula 2 2 4 3" xfId="882"/>
    <cellStyle name="Vírgula 2 2 4 3 2" xfId="1229"/>
    <cellStyle name="Vírgula 2 2 4 4" xfId="973"/>
    <cellStyle name="Vírgula 2 2 4 4 2" xfId="1320"/>
    <cellStyle name="Vírgula 2 2 4 5" xfId="1137"/>
    <cellStyle name="Vírgula 2 2 5" xfId="347"/>
    <cellStyle name="Vírgula 2 2 5 2" xfId="412"/>
    <cellStyle name="Vírgula 2 2 5 2 2" xfId="925"/>
    <cellStyle name="Vírgula 2 2 5 2 2 2" xfId="1272"/>
    <cellStyle name="Vírgula 2 2 5 2 3" xfId="1016"/>
    <cellStyle name="Vírgula 2 2 5 2 3 2" xfId="1363"/>
    <cellStyle name="Vírgula 2 2 5 2 4" xfId="1180"/>
    <cellStyle name="Vírgula 2 2 5 3" xfId="883"/>
    <cellStyle name="Vírgula 2 2 5 3 2" xfId="1230"/>
    <cellStyle name="Vírgula 2 2 5 4" xfId="974"/>
    <cellStyle name="Vírgula 2 2 5 4 2" xfId="1321"/>
    <cellStyle name="Vírgula 2 2 5 5" xfId="1138"/>
    <cellStyle name="Vírgula 2 2 6" xfId="405"/>
    <cellStyle name="Vírgula 2 2 6 2" xfId="918"/>
    <cellStyle name="Vírgula 2 2 6 2 2" xfId="1265"/>
    <cellStyle name="Vírgula 2 2 6 3" xfId="1009"/>
    <cellStyle name="Vírgula 2 2 6 3 2" xfId="1356"/>
    <cellStyle name="Vírgula 2 2 6 4" xfId="1173"/>
    <cellStyle name="Vírgula 2 2 7" xfId="845"/>
    <cellStyle name="Vírgula 2 2 8" xfId="876"/>
    <cellStyle name="Vírgula 2 2 8 2" xfId="1223"/>
    <cellStyle name="Vírgula 2 2 9" xfId="967"/>
    <cellStyle name="Vírgula 2 2 9 2" xfId="1314"/>
    <cellStyle name="Vírgula 2 3" xfId="348"/>
    <cellStyle name="Vírgula 2 3 2" xfId="349"/>
    <cellStyle name="Vírgula 2 3 2 2" xfId="414"/>
    <cellStyle name="Vírgula 2 3 2 2 2" xfId="927"/>
    <cellStyle name="Vírgula 2 3 2 2 2 2" xfId="1274"/>
    <cellStyle name="Vírgula 2 3 2 2 3" xfId="1018"/>
    <cellStyle name="Vírgula 2 3 2 2 3 2" xfId="1365"/>
    <cellStyle name="Vírgula 2 3 2 2 4" xfId="1182"/>
    <cellStyle name="Vírgula 2 3 2 2 5" xfId="1645"/>
    <cellStyle name="Vírgula 2 3 2 3" xfId="885"/>
    <cellStyle name="Vírgula 2 3 2 3 2" xfId="1232"/>
    <cellStyle name="Vírgula 2 3 2 4" xfId="976"/>
    <cellStyle name="Vírgula 2 3 2 4 2" xfId="1323"/>
    <cellStyle name="Vírgula 2 3 2 5" xfId="1140"/>
    <cellStyle name="Vírgula 2 3 2 6" xfId="1546"/>
    <cellStyle name="Vírgula 2 3 3" xfId="350"/>
    <cellStyle name="Vírgula 2 3 3 2" xfId="415"/>
    <cellStyle name="Vírgula 2 3 3 2 2" xfId="928"/>
    <cellStyle name="Vírgula 2 3 3 2 2 2" xfId="1275"/>
    <cellStyle name="Vírgula 2 3 3 2 3" xfId="1019"/>
    <cellStyle name="Vírgula 2 3 3 2 3 2" xfId="1366"/>
    <cellStyle name="Vírgula 2 3 3 2 4" xfId="1183"/>
    <cellStyle name="Vírgula 2 3 3 3" xfId="886"/>
    <cellStyle name="Vírgula 2 3 3 3 2" xfId="1233"/>
    <cellStyle name="Vírgula 2 3 3 4" xfId="977"/>
    <cellStyle name="Vírgula 2 3 3 4 2" xfId="1324"/>
    <cellStyle name="Vírgula 2 3 3 5" xfId="1141"/>
    <cellStyle name="Vírgula 2 3 4" xfId="351"/>
    <cellStyle name="Vírgula 2 3 4 2" xfId="416"/>
    <cellStyle name="Vírgula 2 3 4 2 2" xfId="929"/>
    <cellStyle name="Vírgula 2 3 4 2 2 2" xfId="1276"/>
    <cellStyle name="Vírgula 2 3 4 2 3" xfId="1020"/>
    <cellStyle name="Vírgula 2 3 4 2 3 2" xfId="1367"/>
    <cellStyle name="Vírgula 2 3 4 2 4" xfId="1184"/>
    <cellStyle name="Vírgula 2 3 4 3" xfId="887"/>
    <cellStyle name="Vírgula 2 3 4 3 2" xfId="1234"/>
    <cellStyle name="Vírgula 2 3 4 4" xfId="978"/>
    <cellStyle name="Vírgula 2 3 4 4 2" xfId="1325"/>
    <cellStyle name="Vírgula 2 3 4 5" xfId="1142"/>
    <cellStyle name="Vírgula 2 3 5" xfId="413"/>
    <cellStyle name="Vírgula 2 3 5 2" xfId="926"/>
    <cellStyle name="Vírgula 2 3 5 2 2" xfId="1273"/>
    <cellStyle name="Vírgula 2 3 5 3" xfId="1017"/>
    <cellStyle name="Vírgula 2 3 5 3 2" xfId="1364"/>
    <cellStyle name="Vírgula 2 3 5 4" xfId="1181"/>
    <cellStyle name="Vírgula 2 3 6" xfId="884"/>
    <cellStyle name="Vírgula 2 3 6 2" xfId="1231"/>
    <cellStyle name="Vírgula 2 3 7" xfId="975"/>
    <cellStyle name="Vírgula 2 3 7 2" xfId="1322"/>
    <cellStyle name="Vírgula 2 3 8" xfId="1139"/>
    <cellStyle name="Vírgula 2 3 9" xfId="1545"/>
    <cellStyle name="Vírgula 2 4" xfId="352"/>
    <cellStyle name="Vírgula 2 4 2" xfId="417"/>
    <cellStyle name="Vírgula 2 4 2 2" xfId="930"/>
    <cellStyle name="Vírgula 2 4 2 2 2" xfId="1277"/>
    <cellStyle name="Vírgula 2 4 2 3" xfId="1021"/>
    <cellStyle name="Vírgula 2 4 2 3 2" xfId="1368"/>
    <cellStyle name="Vírgula 2 4 2 4" xfId="1185"/>
    <cellStyle name="Vírgula 2 4 2 5" xfId="1646"/>
    <cellStyle name="Vírgula 2 4 3" xfId="888"/>
    <cellStyle name="Vírgula 2 4 3 2" xfId="1235"/>
    <cellStyle name="Vírgula 2 4 4" xfId="979"/>
    <cellStyle name="Vírgula 2 4 4 2" xfId="1326"/>
    <cellStyle name="Vírgula 2 4 5" xfId="1143"/>
    <cellStyle name="Vírgula 2 4 6" xfId="1547"/>
    <cellStyle name="Vírgula 2 5" xfId="353"/>
    <cellStyle name="Vírgula 2 5 2" xfId="418"/>
    <cellStyle name="Vírgula 2 5 2 2" xfId="931"/>
    <cellStyle name="Vírgula 2 5 2 2 2" xfId="1278"/>
    <cellStyle name="Vírgula 2 5 2 3" xfId="1022"/>
    <cellStyle name="Vírgula 2 5 2 3 2" xfId="1369"/>
    <cellStyle name="Vírgula 2 5 2 4" xfId="1186"/>
    <cellStyle name="Vírgula 2 5 3" xfId="889"/>
    <cellStyle name="Vírgula 2 5 3 2" xfId="1236"/>
    <cellStyle name="Vírgula 2 5 4" xfId="980"/>
    <cellStyle name="Vírgula 2 5 4 2" xfId="1327"/>
    <cellStyle name="Vírgula 2 5 5" xfId="1144"/>
    <cellStyle name="Vírgula 2 6" xfId="354"/>
    <cellStyle name="Vírgula 2 6 2" xfId="419"/>
    <cellStyle name="Vírgula 2 6 2 2" xfId="932"/>
    <cellStyle name="Vírgula 2 6 2 2 2" xfId="1279"/>
    <cellStyle name="Vírgula 2 6 2 3" xfId="1023"/>
    <cellStyle name="Vírgula 2 6 2 3 2" xfId="1370"/>
    <cellStyle name="Vírgula 2 6 2 4" xfId="1187"/>
    <cellStyle name="Vírgula 2 6 3" xfId="890"/>
    <cellStyle name="Vírgula 2 6 3 2" xfId="1237"/>
    <cellStyle name="Vírgula 2 6 4" xfId="981"/>
    <cellStyle name="Vírgula 2 6 4 2" xfId="1328"/>
    <cellStyle name="Vírgula 2 6 5" xfId="1145"/>
    <cellStyle name="Vírgula 2 7" xfId="404"/>
    <cellStyle name="Vírgula 2 7 2" xfId="917"/>
    <cellStyle name="Vírgula 2 7 2 2" xfId="1264"/>
    <cellStyle name="Vírgula 2 7 3" xfId="1008"/>
    <cellStyle name="Vírgula 2 7 3 2" xfId="1355"/>
    <cellStyle name="Vírgula 2 7 4" xfId="1172"/>
    <cellStyle name="Vírgula 2 8" xfId="844"/>
    <cellStyle name="Vírgula 2 8 2" xfId="940"/>
    <cellStyle name="Vírgula 2 8 2 2" xfId="1287"/>
    <cellStyle name="Vírgula 2 8 3" xfId="1032"/>
    <cellStyle name="Vírgula 2 8 3 2" xfId="1378"/>
    <cellStyle name="Vírgula 2 8 4" xfId="1196"/>
    <cellStyle name="Vírgula 2 9" xfId="875"/>
    <cellStyle name="Vírgula 2 9 2" xfId="1222"/>
    <cellStyle name="Vírgula 3" xfId="161"/>
    <cellStyle name="Vírgula 3 2" xfId="420"/>
    <cellStyle name="Vírgula 3 2 2" xfId="933"/>
    <cellStyle name="Vírgula 3 2 2 2" xfId="1280"/>
    <cellStyle name="Vírgula 3 2 2 2 2" xfId="1649"/>
    <cellStyle name="Vírgula 3 2 2 3" xfId="1550"/>
    <cellStyle name="Vírgula 3 2 3" xfId="1024"/>
    <cellStyle name="Vírgula 3 2 3 2" xfId="1371"/>
    <cellStyle name="Vírgula 3 2 3 3" xfId="1648"/>
    <cellStyle name="Vírgula 3 2 4" xfId="1188"/>
    <cellStyle name="Vírgula 3 2 5" xfId="1549"/>
    <cellStyle name="Vírgula 3 3" xfId="846"/>
    <cellStyle name="Vírgula 3 3 2" xfId="1552"/>
    <cellStyle name="Vírgula 3 3 2 2" xfId="1651"/>
    <cellStyle name="Vírgula 3 3 3" xfId="1650"/>
    <cellStyle name="Vírgula 3 3 4" xfId="1551"/>
    <cellStyle name="Vírgula 3 4" xfId="891"/>
    <cellStyle name="Vírgula 3 4 2" xfId="1238"/>
    <cellStyle name="Vírgula 3 4 2 2" xfId="1652"/>
    <cellStyle name="Vírgula 3 4 3" xfId="1553"/>
    <cellStyle name="Vírgula 3 5" xfId="982"/>
    <cellStyle name="Vírgula 3 5 2" xfId="1329"/>
    <cellStyle name="Vírgula 3 5 3" xfId="1647"/>
    <cellStyle name="Vírgula 3 6" xfId="355"/>
    <cellStyle name="Vírgula 3 7" xfId="1146"/>
    <cellStyle name="Vírgula 3 8" xfId="1548"/>
    <cellStyle name="Vírgula 4" xfId="162"/>
    <cellStyle name="Vírgula 4 2" xfId="403"/>
    <cellStyle name="Vírgula 4 2 2" xfId="1653"/>
    <cellStyle name="Vírgula 4 2 3" xfId="1555"/>
    <cellStyle name="Vírgula 4 3" xfId="1554"/>
    <cellStyle name="Vírgula 5" xfId="163"/>
    <cellStyle name="Vírgula 5 2" xfId="165"/>
    <cellStyle name="Vírgula 5 2 2" xfId="1035"/>
    <cellStyle name="Vírgula 5 2 2 2" xfId="1654"/>
    <cellStyle name="Vírgula 5 2 2 3" xfId="1558"/>
    <cellStyle name="Vírgula 5 2 3" xfId="847"/>
    <cellStyle name="Vírgula 5 2 4" xfId="1557"/>
    <cellStyle name="Vírgula 5 3" xfId="935"/>
    <cellStyle name="Vírgula 5 3 2" xfId="1282"/>
    <cellStyle name="Vírgula 5 3 2 2" xfId="1655"/>
    <cellStyle name="Vírgula 5 3 2 3" xfId="1560"/>
    <cellStyle name="Vírgula 5 3 3" xfId="1559"/>
    <cellStyle name="Vírgula 5 4" xfId="1026"/>
    <cellStyle name="Vírgula 5 4 2" xfId="1373"/>
    <cellStyle name="Vírgula 5 4 2 2" xfId="1656"/>
    <cellStyle name="Vírgula 5 4 3" xfId="1561"/>
    <cellStyle name="Vírgula 5 5" xfId="422"/>
    <cellStyle name="Vírgula 5 6" xfId="1190"/>
    <cellStyle name="Vírgula 5 7" xfId="1556"/>
    <cellStyle name="Vírgula 6" xfId="848"/>
    <cellStyle name="Vírgula 6 2" xfId="1563"/>
    <cellStyle name="Vírgula 6 2 2" xfId="1658"/>
    <cellStyle name="Vírgula 6 3" xfId="1657"/>
    <cellStyle name="Vírgula 6 4" xfId="1562"/>
    <cellStyle name="Vírgula 7" xfId="849"/>
    <cellStyle name="Vírgula 7 2" xfId="1089"/>
    <cellStyle name="Vírgula 7 2 2" xfId="1387"/>
    <cellStyle name="Vírgula 7 2 3" xfId="1659"/>
    <cellStyle name="Vírgula 7 3" xfId="1564"/>
    <cellStyle name="Vírgula 8" xfId="1090"/>
    <cellStyle name="Vírgula 9" xfId="850"/>
    <cellStyle name="Vírgula 9 2" xfId="941"/>
    <cellStyle name="Vírgula 9 2 2" xfId="1288"/>
    <cellStyle name="Vírgula 9 3" xfId="1033"/>
    <cellStyle name="Vírgula 9 3 2" xfId="1379"/>
    <cellStyle name="Vírgula 9 4" xfId="1091"/>
    <cellStyle name="Vírgula 9 5" xfId="1197"/>
  </cellStyles>
  <dxfs count="14"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  <dxf>
      <font>
        <b val="0"/>
        <condense val="0"/>
        <extend val="0"/>
        <sz val="11"/>
        <color indexed="10"/>
      </font>
    </dxf>
  </dxfs>
  <tableStyles count="0" defaultTableStyle="TableStyleMedium9" defaultPivotStyle="PivotStyleLight16"/>
  <colors>
    <mruColors>
      <color rgb="FFFF66FF"/>
      <color rgb="FF00FF00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152399</xdr:rowOff>
    </xdr:from>
    <xdr:to>
      <xdr:col>1</xdr:col>
      <xdr:colOff>38100</xdr:colOff>
      <xdr:row>5</xdr:row>
      <xdr:rowOff>69849</xdr:rowOff>
    </xdr:to>
    <xdr:pic>
      <xdr:nvPicPr>
        <xdr:cNvPr id="2" name="Imagem 1" descr="Logo_Viva Rio_ degradê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152399"/>
          <a:ext cx="819150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"/>
  <sheetViews>
    <sheetView tabSelected="1" zoomScale="90" zoomScaleNormal="90" workbookViewId="0">
      <pane ySplit="7" topLeftCell="A8" activePane="bottomLeft" state="frozen"/>
      <selection pane="bottomLeft" activeCell="E14" sqref="E14:I14"/>
    </sheetView>
  </sheetViews>
  <sheetFormatPr defaultRowHeight="14.25"/>
  <cols>
    <col min="1" max="1" width="13.42578125" style="114" customWidth="1"/>
    <col min="2" max="2" width="10" style="114" bestFit="1" customWidth="1"/>
    <col min="3" max="3" width="10" style="114" customWidth="1"/>
    <col min="4" max="4" width="23.42578125" style="114" customWidth="1"/>
    <col min="5" max="5" width="15.140625" style="114" customWidth="1"/>
    <col min="6" max="6" width="25.140625" style="125" customWidth="1"/>
    <col min="7" max="7" width="36.7109375" style="114" bestFit="1" customWidth="1"/>
    <col min="8" max="8" width="19.28515625" style="114" customWidth="1"/>
    <col min="9" max="9" width="22.28515625" style="114" bestFit="1" customWidth="1"/>
    <col min="10" max="16384" width="9.140625" style="42"/>
  </cols>
  <sheetData>
    <row r="1" spans="1:9">
      <c r="A1" s="113"/>
      <c r="B1" s="113"/>
      <c r="C1" s="113"/>
      <c r="D1" s="113"/>
      <c r="E1" s="113"/>
      <c r="F1" s="124"/>
      <c r="G1" s="113"/>
      <c r="H1" s="113"/>
      <c r="I1" s="113"/>
    </row>
    <row r="2" spans="1:9">
      <c r="A2" s="113"/>
      <c r="B2" s="113"/>
      <c r="C2" s="113"/>
      <c r="D2" s="113"/>
      <c r="E2" s="113"/>
      <c r="F2" s="124"/>
      <c r="G2" s="113"/>
      <c r="H2" s="113"/>
      <c r="I2" s="113"/>
    </row>
    <row r="3" spans="1:9">
      <c r="A3" s="113"/>
      <c r="B3" s="138" t="s">
        <v>328</v>
      </c>
      <c r="C3" s="138"/>
      <c r="D3" s="138"/>
      <c r="E3" s="138"/>
      <c r="F3" s="138"/>
      <c r="G3" s="138"/>
      <c r="H3" s="138"/>
      <c r="I3" s="138"/>
    </row>
    <row r="4" spans="1:9">
      <c r="A4" s="113"/>
      <c r="B4" s="138"/>
      <c r="C4" s="138"/>
      <c r="D4" s="138"/>
      <c r="E4" s="138"/>
      <c r="F4" s="138"/>
      <c r="G4" s="138"/>
      <c r="H4" s="138"/>
      <c r="I4" s="138"/>
    </row>
    <row r="5" spans="1:9">
      <c r="A5" s="113"/>
      <c r="B5" s="138"/>
      <c r="C5" s="138"/>
      <c r="D5" s="138"/>
      <c r="E5" s="138"/>
      <c r="F5" s="138"/>
      <c r="G5" s="138"/>
      <c r="H5" s="138"/>
      <c r="I5" s="138"/>
    </row>
    <row r="6" spans="1:9">
      <c r="A6" s="113"/>
      <c r="B6" s="113"/>
      <c r="C6" s="113"/>
      <c r="D6" s="113"/>
      <c r="E6" s="113"/>
      <c r="F6" s="124"/>
      <c r="G6" s="113"/>
      <c r="H6" s="113"/>
      <c r="I6" s="113"/>
    </row>
    <row r="7" spans="1:9" ht="60" customHeight="1">
      <c r="A7" s="115" t="s">
        <v>318</v>
      </c>
      <c r="B7" s="116" t="s">
        <v>319</v>
      </c>
      <c r="C7" s="116" t="s">
        <v>326</v>
      </c>
      <c r="D7" s="117" t="s">
        <v>322</v>
      </c>
      <c r="E7" s="117" t="s">
        <v>320</v>
      </c>
      <c r="F7" s="118" t="s">
        <v>189</v>
      </c>
      <c r="G7" s="117" t="s">
        <v>253</v>
      </c>
      <c r="H7" s="119" t="s">
        <v>133</v>
      </c>
      <c r="I7" s="120" t="s">
        <v>321</v>
      </c>
    </row>
    <row r="8" spans="1:9" s="19" customFormat="1">
      <c r="A8" s="121" t="s">
        <v>327</v>
      </c>
      <c r="B8" s="122" t="s">
        <v>323</v>
      </c>
      <c r="C8" s="122" t="s">
        <v>329</v>
      </c>
      <c r="D8" s="123">
        <v>44866</v>
      </c>
      <c r="E8" s="126">
        <v>44872</v>
      </c>
      <c r="F8" s="128"/>
      <c r="G8" s="129" t="s">
        <v>324</v>
      </c>
      <c r="H8" s="133">
        <v>-30181.8</v>
      </c>
      <c r="I8" s="130" t="s">
        <v>325</v>
      </c>
    </row>
    <row r="9" spans="1:9" s="19" customFormat="1">
      <c r="A9" s="121" t="s">
        <v>327</v>
      </c>
      <c r="B9" s="122" t="s">
        <v>323</v>
      </c>
      <c r="C9" s="122" t="s">
        <v>329</v>
      </c>
      <c r="D9" s="123">
        <v>44866</v>
      </c>
      <c r="E9" s="126">
        <v>44881</v>
      </c>
      <c r="F9" s="128"/>
      <c r="G9" s="129" t="s">
        <v>324</v>
      </c>
      <c r="H9" s="133">
        <v>-87630.56</v>
      </c>
      <c r="I9" s="130" t="s">
        <v>325</v>
      </c>
    </row>
    <row r="10" spans="1:9" s="19" customFormat="1">
      <c r="A10" s="121" t="s">
        <v>327</v>
      </c>
      <c r="B10" s="122" t="s">
        <v>323</v>
      </c>
      <c r="C10" s="122" t="s">
        <v>329</v>
      </c>
      <c r="D10" s="123">
        <v>44866</v>
      </c>
      <c r="E10" s="126">
        <v>44888</v>
      </c>
      <c r="F10" s="128"/>
      <c r="G10" s="129" t="s">
        <v>324</v>
      </c>
      <c r="H10" s="133">
        <v>-10679.43</v>
      </c>
      <c r="I10" s="130" t="s">
        <v>325</v>
      </c>
    </row>
    <row r="11" spans="1:9" s="19" customFormat="1">
      <c r="A11" s="121" t="s">
        <v>327</v>
      </c>
      <c r="B11" s="122" t="s">
        <v>323</v>
      </c>
      <c r="C11" s="122" t="s">
        <v>329</v>
      </c>
      <c r="D11" s="123">
        <v>44866</v>
      </c>
      <c r="E11" s="126">
        <v>44888</v>
      </c>
      <c r="F11" s="128"/>
      <c r="G11" s="129" t="s">
        <v>324</v>
      </c>
      <c r="H11" s="133">
        <v>-11764.87</v>
      </c>
      <c r="I11" s="130" t="s">
        <v>325</v>
      </c>
    </row>
    <row r="12" spans="1:9" s="19" customFormat="1">
      <c r="A12" s="121" t="s">
        <v>327</v>
      </c>
      <c r="B12" s="122" t="s">
        <v>323</v>
      </c>
      <c r="C12" s="122" t="s">
        <v>329</v>
      </c>
      <c r="D12" s="123">
        <v>44866</v>
      </c>
      <c r="E12" s="126">
        <v>44890</v>
      </c>
      <c r="F12" s="128"/>
      <c r="G12" s="129" t="s">
        <v>324</v>
      </c>
      <c r="H12" s="133">
        <v>-18318.14</v>
      </c>
      <c r="I12" s="130" t="s">
        <v>325</v>
      </c>
    </row>
    <row r="13" spans="1:9" s="19" customFormat="1">
      <c r="A13" s="121" t="s">
        <v>327</v>
      </c>
      <c r="B13" s="122" t="s">
        <v>323</v>
      </c>
      <c r="C13" s="122" t="s">
        <v>329</v>
      </c>
      <c r="D13" s="123">
        <v>44866</v>
      </c>
      <c r="E13" s="127">
        <v>44895</v>
      </c>
      <c r="F13" s="128"/>
      <c r="G13" s="134" t="s">
        <v>324</v>
      </c>
      <c r="H13" s="135">
        <v>-694.62</v>
      </c>
      <c r="I13" s="128" t="s">
        <v>325</v>
      </c>
    </row>
    <row r="14" spans="1:9" s="19" customFormat="1">
      <c r="A14" s="121" t="s">
        <v>327</v>
      </c>
      <c r="B14" s="122" t="s">
        <v>323</v>
      </c>
      <c r="C14" s="122" t="s">
        <v>329</v>
      </c>
      <c r="D14" s="123">
        <v>44866</v>
      </c>
      <c r="E14" s="132">
        <v>44895</v>
      </c>
      <c r="F14" s="131"/>
      <c r="G14" s="136" t="s">
        <v>9</v>
      </c>
      <c r="H14" s="137">
        <v>21166.14</v>
      </c>
      <c r="I14" s="131" t="s">
        <v>325</v>
      </c>
    </row>
  </sheetData>
  <autoFilter ref="A7:I14"/>
  <mergeCells count="1">
    <mergeCell ref="B3:I5"/>
  </mergeCells>
  <conditionalFormatting sqref="H8">
    <cfRule type="cellIs" dxfId="6" priority="6" stopIfTrue="1" operator="lessThan">
      <formula>0</formula>
    </cfRule>
  </conditionalFormatting>
  <conditionalFormatting sqref="H9">
    <cfRule type="cellIs" dxfId="5" priority="7" stopIfTrue="1" operator="lessThan">
      <formula>0</formula>
    </cfRule>
  </conditionalFormatting>
  <conditionalFormatting sqref="H14">
    <cfRule type="cellIs" dxfId="4" priority="5" stopIfTrue="1" operator="lessThan">
      <formula>0</formula>
    </cfRule>
  </conditionalFormatting>
  <conditionalFormatting sqref="H10">
    <cfRule type="cellIs" dxfId="3" priority="4" stopIfTrue="1" operator="lessThan">
      <formula>0</formula>
    </cfRule>
  </conditionalFormatting>
  <conditionalFormatting sqref="H11">
    <cfRule type="cellIs" dxfId="2" priority="3" stopIfTrue="1" operator="lessThan">
      <formula>0</formula>
    </cfRule>
  </conditionalFormatting>
  <conditionalFormatting sqref="H13">
    <cfRule type="cellIs" dxfId="1" priority="2" stopIfTrue="1" operator="lessThan">
      <formula>0</formula>
    </cfRule>
  </conditionalFormatting>
  <conditionalFormatting sqref="H12">
    <cfRule type="cellIs" dxfId="0" priority="1" stopIfTrue="1" operator="lessThan">
      <formula>0</formula>
    </cfRule>
  </conditionalFormatting>
  <printOptions horizontalCentered="1" verticalCentered="1"/>
  <pageMargins left="0.11811023622047245" right="0.11811023622047245" top="0" bottom="0" header="0.11811023622047245" footer="0.11811023622047245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8"/>
  <dimension ref="A1:Y9"/>
  <sheetViews>
    <sheetView showZeros="0" workbookViewId="0">
      <pane ySplit="1" topLeftCell="A2" activePane="bottomLeft" state="frozen"/>
      <selection sqref="A1:XFD1045495"/>
      <selection pane="bottomLeft" activeCell="F10" sqref="F10"/>
    </sheetView>
  </sheetViews>
  <sheetFormatPr defaultRowHeight="12.75"/>
  <cols>
    <col min="1" max="1" width="5.42578125" style="76" customWidth="1"/>
    <col min="2" max="2" width="17.5703125" style="76" bestFit="1" customWidth="1"/>
    <col min="3" max="3" width="6.7109375" style="76" customWidth="1"/>
    <col min="4" max="4" width="10.140625" style="76" customWidth="1"/>
    <col min="5" max="5" width="8.28515625" style="76" customWidth="1"/>
    <col min="6" max="6" width="7.7109375" style="76" customWidth="1"/>
    <col min="7" max="7" width="17.5703125" style="76" bestFit="1" customWidth="1"/>
    <col min="8" max="8" width="9" style="76" bestFit="1" customWidth="1"/>
    <col min="9" max="9" width="7.42578125" style="76" customWidth="1"/>
    <col min="10" max="10" width="60.7109375" style="76" bestFit="1" customWidth="1"/>
    <col min="11" max="11" width="6.42578125" style="76" customWidth="1"/>
    <col min="12" max="12" width="11.140625" style="94" customWidth="1"/>
    <col min="13" max="13" width="18.5703125" style="76" customWidth="1"/>
    <col min="14" max="14" width="35.42578125" style="76" customWidth="1"/>
    <col min="15" max="15" width="9" style="76" customWidth="1"/>
    <col min="16" max="16" width="11.7109375" style="76" customWidth="1"/>
    <col min="17" max="17" width="47" style="76" customWidth="1"/>
    <col min="18" max="18" width="5.85546875" style="76" customWidth="1"/>
    <col min="19" max="19" width="7.28515625" style="76" customWidth="1"/>
    <col min="20" max="20" width="15.28515625" style="76" customWidth="1"/>
    <col min="21" max="21" width="14.85546875" style="76" customWidth="1"/>
    <col min="22" max="22" width="8.42578125" style="76" customWidth="1"/>
    <col min="23" max="23" width="15.85546875" style="76" customWidth="1"/>
    <col min="24" max="24" width="14.5703125" style="76" customWidth="1"/>
    <col min="25" max="16384" width="9.140625" style="76"/>
  </cols>
  <sheetData>
    <row r="1" spans="1:25" s="93" customFormat="1" ht="35.25" customHeight="1">
      <c r="A1" s="106" t="s">
        <v>282</v>
      </c>
      <c r="B1" s="107" t="s">
        <v>283</v>
      </c>
      <c r="C1" s="106" t="s">
        <v>284</v>
      </c>
      <c r="D1" s="106" t="s">
        <v>285</v>
      </c>
      <c r="E1" s="106" t="s">
        <v>286</v>
      </c>
      <c r="F1" s="106" t="s">
        <v>287</v>
      </c>
      <c r="G1" s="107" t="s">
        <v>288</v>
      </c>
      <c r="H1" s="106" t="s">
        <v>289</v>
      </c>
      <c r="I1" s="107" t="s">
        <v>290</v>
      </c>
      <c r="J1" s="107" t="s">
        <v>291</v>
      </c>
      <c r="K1" s="108" t="s">
        <v>277</v>
      </c>
      <c r="L1" s="109" t="s">
        <v>292</v>
      </c>
      <c r="M1" s="110" t="s">
        <v>293</v>
      </c>
      <c r="N1" s="106" t="s">
        <v>294</v>
      </c>
      <c r="O1" s="106" t="s">
        <v>295</v>
      </c>
      <c r="P1" s="106" t="s">
        <v>296</v>
      </c>
      <c r="Q1" s="106" t="s">
        <v>297</v>
      </c>
      <c r="R1" s="106" t="s">
        <v>298</v>
      </c>
      <c r="S1" s="107" t="s">
        <v>299</v>
      </c>
      <c r="T1" s="111" t="s">
        <v>300</v>
      </c>
      <c r="U1" s="111" t="s">
        <v>301</v>
      </c>
      <c r="V1" s="106" t="s">
        <v>302</v>
      </c>
      <c r="W1" s="107" t="s">
        <v>175</v>
      </c>
      <c r="X1" s="112" t="s">
        <v>172</v>
      </c>
      <c r="Y1" s="112" t="s">
        <v>176</v>
      </c>
    </row>
    <row r="2" spans="1:25">
      <c r="A2" s="76">
        <v>1</v>
      </c>
      <c r="B2" s="76" t="e">
        <f>IF(LEN(O2)=1,"09/21/000.177/2014",IF(O2="",""))</f>
        <v>#REF!</v>
      </c>
      <c r="C2" s="76" t="e">
        <f>IF(LEN(O2)=1,"264",IF(O2="",""))</f>
        <v>#REF!</v>
      </c>
      <c r="D2" s="76" t="e">
        <f>IF(LEN(O2)=1,"VIVA",IF(O2="",""))</f>
        <v>#REF!</v>
      </c>
      <c r="E2" s="76" t="e">
        <f>IF(LEN(O2)=1,"2014",IF(O2="",""))</f>
        <v>#REF!</v>
      </c>
      <c r="F2" s="76" t="e">
        <f>IF(LEN(O2)=1,"019",IF(O2="",""))</f>
        <v>#REF!</v>
      </c>
      <c r="G2" s="76" t="e">
        <f>IF(LEN(O2)=1,"00.343.941/0001-28",IF(O2="",""))</f>
        <v>#REF!</v>
      </c>
      <c r="H2" s="76" t="e">
        <f>IF(LEN(O2)=1,"VIVA RIO",IF(O2="",""))</f>
        <v>#REF!</v>
      </c>
      <c r="I2" s="76" t="e">
        <f>IF(LEN(O2)=1,"1806",IF(O2="",""))</f>
        <v>#REF!</v>
      </c>
      <c r="J2" s="76" t="e">
        <f>IF(LEN(O2)=1,"Coordenadoria Geral de Atenção Primária da AP21  SSUBPAVCAP21",IF(O2="",""))</f>
        <v>#REF!</v>
      </c>
      <c r="K2" s="76" t="e">
        <f>IF(LEN(#REF!)=1,#REF!,IF(AC2="",""))</f>
        <v>#REF!</v>
      </c>
      <c r="L2" s="76" t="e">
        <f>IF(LEN(#REF!)=1,#REF!,IF(AC2="",""))</f>
        <v>#REF!</v>
      </c>
      <c r="M2" s="76" t="e">
        <f>IF(LEN(#REF!)=1,#REF!,IF(AC2="",""))</f>
        <v>#REF!</v>
      </c>
      <c r="N2" s="76" t="e">
        <f>IF(LEN(#REF!)=1,#REF!,IF(AC2="",""))</f>
        <v>#REF!</v>
      </c>
      <c r="O2" s="76" t="e">
        <f>IF(#REF!="S","S",IF(#REF!="M","M",IF(#REF!="","","")))</f>
        <v>#REF!</v>
      </c>
      <c r="U2" s="76">
        <f>S2*T2</f>
        <v>0</v>
      </c>
      <c r="V2" s="76" t="e">
        <f>IF(LEN(O2)=1,"2016-11",IF(O2="",""))</f>
        <v>#REF!</v>
      </c>
      <c r="X2" s="76" t="e">
        <f>IF(LEN(#REF!)=1,#REF!,IF(AC2="",""))</f>
        <v>#REF!</v>
      </c>
      <c r="Y2" s="76" t="e">
        <f>IF(LEN(#REF!)=1,#REF!,IF(AC2="",""))</f>
        <v>#REF!</v>
      </c>
    </row>
    <row r="3" spans="1:25">
      <c r="B3" s="76" t="e">
        <f t="shared" ref="B3:B9" si="0">IF(LEN(O3)=1,"09/21/000.177/2014",IF(O3="",""))</f>
        <v>#REF!</v>
      </c>
      <c r="C3" s="76" t="e">
        <f t="shared" ref="C3:C9" si="1">IF(LEN(O3)=1,"264",IF(O3="",""))</f>
        <v>#REF!</v>
      </c>
      <c r="D3" s="76" t="e">
        <f t="shared" ref="D3:D9" si="2">IF(LEN(O3)=1,"VIVA",IF(O3="",""))</f>
        <v>#REF!</v>
      </c>
      <c r="E3" s="76" t="e">
        <f t="shared" ref="E3:E9" si="3">IF(LEN(O3)=1,"2014",IF(O3="",""))</f>
        <v>#REF!</v>
      </c>
      <c r="F3" s="76" t="e">
        <f t="shared" ref="F3:F9" si="4">IF(LEN(O3)=1,"019",IF(O3="",""))</f>
        <v>#REF!</v>
      </c>
      <c r="G3" s="76" t="e">
        <f t="shared" ref="G3:G9" si="5">IF(LEN(O3)=1,"00.343.941/0001-28",IF(O3="",""))</f>
        <v>#REF!</v>
      </c>
      <c r="H3" s="76" t="e">
        <f t="shared" ref="H3:H9" si="6">IF(LEN(O3)=1,"VIVA RIO",IF(O3="",""))</f>
        <v>#REF!</v>
      </c>
      <c r="I3" s="76" t="e">
        <f t="shared" ref="I3:I9" si="7">IF(LEN(O3)=1,"1806",IF(O3="",""))</f>
        <v>#REF!</v>
      </c>
      <c r="J3" s="76" t="e">
        <f t="shared" ref="J3:J9" si="8">IF(LEN(O3)=1,"Coordenadoria Geral de Atenção Primária da AP21  SSUBPAVCAP21",IF(O3="",""))</f>
        <v>#REF!</v>
      </c>
      <c r="K3" s="76" t="e">
        <f>IF(LEN(#REF!)=1,#REF!,IF(AC3="",""))</f>
        <v>#REF!</v>
      </c>
      <c r="L3" s="76" t="e">
        <f>IF(LEN(#REF!)=1,#REF!,IF(AC3="",""))</f>
        <v>#REF!</v>
      </c>
      <c r="M3" s="76" t="e">
        <f>IF(LEN(#REF!)=1,#REF!,IF(AC3="",""))</f>
        <v>#REF!</v>
      </c>
      <c r="N3" s="76" t="e">
        <f>IF(LEN(#REF!)=1,#REF!,IF(AC3="",""))</f>
        <v>#REF!</v>
      </c>
      <c r="O3" s="76" t="e">
        <f>IF(#REF!="S","S",IF(#REF!="M","M",IF(#REF!="","","")))</f>
        <v>#REF!</v>
      </c>
      <c r="U3" s="76">
        <f t="shared" ref="U3:U9" si="9">S3*T3</f>
        <v>0</v>
      </c>
      <c r="V3" s="76" t="e">
        <f t="shared" ref="V3:V9" si="10">IF(LEN(O3)=1,"2016-11",IF(O3="",""))</f>
        <v>#REF!</v>
      </c>
      <c r="X3" s="76" t="e">
        <f>IF(LEN(#REF!)=1,#REF!,IF(AC3="",""))</f>
        <v>#REF!</v>
      </c>
      <c r="Y3" s="76" t="e">
        <f>IF(LEN(#REF!)=1,#REF!,IF(AC3="",""))</f>
        <v>#REF!</v>
      </c>
    </row>
    <row r="4" spans="1:25">
      <c r="B4" s="76" t="e">
        <f t="shared" si="0"/>
        <v>#REF!</v>
      </c>
      <c r="C4" s="76" t="e">
        <f t="shared" si="1"/>
        <v>#REF!</v>
      </c>
      <c r="D4" s="76" t="e">
        <f t="shared" si="2"/>
        <v>#REF!</v>
      </c>
      <c r="E4" s="76" t="e">
        <f t="shared" si="3"/>
        <v>#REF!</v>
      </c>
      <c r="F4" s="76" t="e">
        <f t="shared" si="4"/>
        <v>#REF!</v>
      </c>
      <c r="G4" s="76" t="e">
        <f t="shared" si="5"/>
        <v>#REF!</v>
      </c>
      <c r="H4" s="76" t="e">
        <f t="shared" si="6"/>
        <v>#REF!</v>
      </c>
      <c r="I4" s="76" t="e">
        <f t="shared" si="7"/>
        <v>#REF!</v>
      </c>
      <c r="J4" s="76" t="e">
        <f t="shared" si="8"/>
        <v>#REF!</v>
      </c>
      <c r="K4" s="76" t="e">
        <f>IF(LEN(#REF!)=1,#REF!,IF(AC4="",""))</f>
        <v>#REF!</v>
      </c>
      <c r="L4" s="76" t="e">
        <f>IF(LEN(#REF!)=1,#REF!,IF(AC4="",""))</f>
        <v>#REF!</v>
      </c>
      <c r="M4" s="76" t="e">
        <f>IF(LEN(#REF!)=1,#REF!,IF(AC4="",""))</f>
        <v>#REF!</v>
      </c>
      <c r="N4" s="76" t="e">
        <f>IF(LEN(#REF!)=1,#REF!,IF(AC4="",""))</f>
        <v>#REF!</v>
      </c>
      <c r="O4" s="76" t="e">
        <f>IF(#REF!="S","S",IF(#REF!="M","M",IF(#REF!="","","")))</f>
        <v>#REF!</v>
      </c>
      <c r="U4" s="76">
        <f t="shared" si="9"/>
        <v>0</v>
      </c>
      <c r="V4" s="76" t="e">
        <f t="shared" si="10"/>
        <v>#REF!</v>
      </c>
      <c r="X4" s="76" t="e">
        <f>IF(LEN(#REF!)=1,#REF!,IF(AC4="",""))</f>
        <v>#REF!</v>
      </c>
      <c r="Y4" s="76" t="e">
        <f>IF(LEN(#REF!)=1,#REF!,IF(AC4="",""))</f>
        <v>#REF!</v>
      </c>
    </row>
    <row r="5" spans="1:25">
      <c r="B5" s="76" t="e">
        <f t="shared" si="0"/>
        <v>#REF!</v>
      </c>
      <c r="C5" s="76" t="e">
        <f t="shared" si="1"/>
        <v>#REF!</v>
      </c>
      <c r="D5" s="76" t="e">
        <f t="shared" si="2"/>
        <v>#REF!</v>
      </c>
      <c r="E5" s="76" t="e">
        <f t="shared" si="3"/>
        <v>#REF!</v>
      </c>
      <c r="F5" s="76" t="e">
        <f t="shared" si="4"/>
        <v>#REF!</v>
      </c>
      <c r="G5" s="76" t="e">
        <f t="shared" si="5"/>
        <v>#REF!</v>
      </c>
      <c r="H5" s="76" t="e">
        <f t="shared" si="6"/>
        <v>#REF!</v>
      </c>
      <c r="I5" s="76" t="e">
        <f t="shared" si="7"/>
        <v>#REF!</v>
      </c>
      <c r="J5" s="76" t="e">
        <f t="shared" si="8"/>
        <v>#REF!</v>
      </c>
      <c r="K5" s="76" t="e">
        <f>IF(LEN(#REF!)=1,#REF!,IF(AC5="",""))</f>
        <v>#REF!</v>
      </c>
      <c r="L5" s="76" t="e">
        <f>IF(LEN(#REF!)=1,#REF!,IF(AC5="",""))</f>
        <v>#REF!</v>
      </c>
      <c r="M5" s="76" t="e">
        <f>IF(LEN(#REF!)=1,#REF!,IF(AC5="",""))</f>
        <v>#REF!</v>
      </c>
      <c r="N5" s="76" t="e">
        <f>IF(LEN(#REF!)=1,#REF!,IF(AC5="",""))</f>
        <v>#REF!</v>
      </c>
      <c r="O5" s="76" t="e">
        <f>IF(#REF!="S","S",IF(#REF!="M","M",IF(#REF!="","","")))</f>
        <v>#REF!</v>
      </c>
      <c r="U5" s="76">
        <f t="shared" si="9"/>
        <v>0</v>
      </c>
      <c r="V5" s="76" t="e">
        <f t="shared" si="10"/>
        <v>#REF!</v>
      </c>
      <c r="X5" s="76" t="e">
        <f>IF(LEN(#REF!)=1,#REF!,IF(AC5="",""))</f>
        <v>#REF!</v>
      </c>
      <c r="Y5" s="76" t="e">
        <f>IF(LEN(#REF!)=1,#REF!,IF(AC5="",""))</f>
        <v>#REF!</v>
      </c>
    </row>
    <row r="6" spans="1:25">
      <c r="B6" s="76" t="e">
        <f t="shared" si="0"/>
        <v>#REF!</v>
      </c>
      <c r="C6" s="76" t="e">
        <f t="shared" si="1"/>
        <v>#REF!</v>
      </c>
      <c r="D6" s="76" t="e">
        <f t="shared" si="2"/>
        <v>#REF!</v>
      </c>
      <c r="E6" s="76" t="e">
        <f t="shared" si="3"/>
        <v>#REF!</v>
      </c>
      <c r="F6" s="76" t="e">
        <f t="shared" si="4"/>
        <v>#REF!</v>
      </c>
      <c r="G6" s="76" t="e">
        <f t="shared" si="5"/>
        <v>#REF!</v>
      </c>
      <c r="H6" s="76" t="e">
        <f t="shared" si="6"/>
        <v>#REF!</v>
      </c>
      <c r="I6" s="76" t="e">
        <f t="shared" si="7"/>
        <v>#REF!</v>
      </c>
      <c r="J6" s="76" t="e">
        <f t="shared" si="8"/>
        <v>#REF!</v>
      </c>
      <c r="K6" s="76" t="e">
        <f>IF(LEN(#REF!)=1,#REF!,IF(AC6="",""))</f>
        <v>#REF!</v>
      </c>
      <c r="L6" s="76" t="e">
        <f>IF(LEN(#REF!)=1,#REF!,IF(AC6="",""))</f>
        <v>#REF!</v>
      </c>
      <c r="M6" s="76" t="e">
        <f>IF(LEN(#REF!)=1,#REF!,IF(AC6="",""))</f>
        <v>#REF!</v>
      </c>
      <c r="N6" s="76" t="e">
        <f>IF(LEN(#REF!)=1,#REF!,IF(AC6="",""))</f>
        <v>#REF!</v>
      </c>
      <c r="O6" s="76" t="e">
        <f>IF(#REF!="S","S",IF(#REF!="M","M",IF(#REF!="","","")))</f>
        <v>#REF!</v>
      </c>
      <c r="U6" s="76">
        <f t="shared" si="9"/>
        <v>0</v>
      </c>
      <c r="V6" s="76" t="e">
        <f t="shared" si="10"/>
        <v>#REF!</v>
      </c>
      <c r="X6" s="76" t="e">
        <f>IF(LEN(#REF!)=1,#REF!,IF(AC6="",""))</f>
        <v>#REF!</v>
      </c>
      <c r="Y6" s="76" t="e">
        <f>IF(LEN(#REF!)=1,#REF!,IF(AC6="",""))</f>
        <v>#REF!</v>
      </c>
    </row>
    <row r="7" spans="1:25">
      <c r="B7" s="76" t="e">
        <f t="shared" si="0"/>
        <v>#REF!</v>
      </c>
      <c r="C7" s="76" t="e">
        <f t="shared" si="1"/>
        <v>#REF!</v>
      </c>
      <c r="D7" s="76" t="e">
        <f t="shared" si="2"/>
        <v>#REF!</v>
      </c>
      <c r="E7" s="76" t="e">
        <f t="shared" si="3"/>
        <v>#REF!</v>
      </c>
      <c r="F7" s="76" t="e">
        <f t="shared" si="4"/>
        <v>#REF!</v>
      </c>
      <c r="G7" s="76" t="e">
        <f t="shared" si="5"/>
        <v>#REF!</v>
      </c>
      <c r="H7" s="76" t="e">
        <f t="shared" si="6"/>
        <v>#REF!</v>
      </c>
      <c r="I7" s="76" t="e">
        <f t="shared" si="7"/>
        <v>#REF!</v>
      </c>
      <c r="J7" s="76" t="e">
        <f t="shared" si="8"/>
        <v>#REF!</v>
      </c>
      <c r="K7" s="76" t="e">
        <f>IF(LEN(#REF!)=1,#REF!,IF(AC7="",""))</f>
        <v>#REF!</v>
      </c>
      <c r="L7" s="76" t="e">
        <f>IF(LEN(#REF!)=1,#REF!,IF(AC7="",""))</f>
        <v>#REF!</v>
      </c>
      <c r="M7" s="76" t="e">
        <f>IF(LEN(#REF!)=1,#REF!,IF(AC7="",""))</f>
        <v>#REF!</v>
      </c>
      <c r="N7" s="76" t="e">
        <f>IF(LEN(#REF!)=1,#REF!,IF(AC7="",""))</f>
        <v>#REF!</v>
      </c>
      <c r="O7" s="76" t="e">
        <f>IF(#REF!="S","S",IF(#REF!="M","M",IF(#REF!="","","")))</f>
        <v>#REF!</v>
      </c>
      <c r="U7" s="76">
        <f t="shared" si="9"/>
        <v>0</v>
      </c>
      <c r="V7" s="76" t="e">
        <f t="shared" si="10"/>
        <v>#REF!</v>
      </c>
      <c r="X7" s="76" t="e">
        <f>IF(LEN(#REF!)=1,#REF!,IF(AC7="",""))</f>
        <v>#REF!</v>
      </c>
      <c r="Y7" s="76" t="e">
        <f>IF(LEN(#REF!)=1,#REF!,IF(AC7="",""))</f>
        <v>#REF!</v>
      </c>
    </row>
    <row r="8" spans="1:25">
      <c r="B8" s="76" t="e">
        <f t="shared" si="0"/>
        <v>#REF!</v>
      </c>
      <c r="C8" s="76" t="e">
        <f t="shared" si="1"/>
        <v>#REF!</v>
      </c>
      <c r="D8" s="76" t="e">
        <f t="shared" si="2"/>
        <v>#REF!</v>
      </c>
      <c r="E8" s="76" t="e">
        <f t="shared" si="3"/>
        <v>#REF!</v>
      </c>
      <c r="F8" s="76" t="e">
        <f t="shared" si="4"/>
        <v>#REF!</v>
      </c>
      <c r="G8" s="76" t="e">
        <f t="shared" si="5"/>
        <v>#REF!</v>
      </c>
      <c r="H8" s="76" t="e">
        <f t="shared" si="6"/>
        <v>#REF!</v>
      </c>
      <c r="I8" s="76" t="e">
        <f t="shared" si="7"/>
        <v>#REF!</v>
      </c>
      <c r="J8" s="76" t="e">
        <f t="shared" si="8"/>
        <v>#REF!</v>
      </c>
      <c r="K8" s="76" t="e">
        <f>IF(LEN(#REF!)=1,#REF!,IF(AC8="",""))</f>
        <v>#REF!</v>
      </c>
      <c r="L8" s="76" t="e">
        <f>IF(LEN(#REF!)=1,#REF!,IF(AC8="",""))</f>
        <v>#REF!</v>
      </c>
      <c r="M8" s="76" t="e">
        <f>IF(LEN(#REF!)=1,#REF!,IF(AC8="",""))</f>
        <v>#REF!</v>
      </c>
      <c r="N8" s="76" t="e">
        <f>IF(LEN(#REF!)=1,#REF!,IF(AC8="",""))</f>
        <v>#REF!</v>
      </c>
      <c r="O8" s="76" t="e">
        <f>IF(#REF!="S","S",IF(#REF!="M","M",IF(#REF!="","","")))</f>
        <v>#REF!</v>
      </c>
      <c r="U8" s="76">
        <f t="shared" si="9"/>
        <v>0</v>
      </c>
      <c r="V8" s="76" t="e">
        <f t="shared" si="10"/>
        <v>#REF!</v>
      </c>
      <c r="X8" s="76" t="e">
        <f>IF(LEN(#REF!)=1,#REF!,IF(AC8="",""))</f>
        <v>#REF!</v>
      </c>
      <c r="Y8" s="76" t="e">
        <f>IF(LEN(#REF!)=1,#REF!,IF(AC8="",""))</f>
        <v>#REF!</v>
      </c>
    </row>
    <row r="9" spans="1:25">
      <c r="B9" s="76" t="e">
        <f t="shared" si="0"/>
        <v>#REF!</v>
      </c>
      <c r="C9" s="76" t="e">
        <f t="shared" si="1"/>
        <v>#REF!</v>
      </c>
      <c r="D9" s="76" t="e">
        <f t="shared" si="2"/>
        <v>#REF!</v>
      </c>
      <c r="E9" s="76" t="e">
        <f t="shared" si="3"/>
        <v>#REF!</v>
      </c>
      <c r="F9" s="76" t="e">
        <f t="shared" si="4"/>
        <v>#REF!</v>
      </c>
      <c r="G9" s="76" t="e">
        <f t="shared" si="5"/>
        <v>#REF!</v>
      </c>
      <c r="H9" s="76" t="e">
        <f t="shared" si="6"/>
        <v>#REF!</v>
      </c>
      <c r="I9" s="76" t="e">
        <f t="shared" si="7"/>
        <v>#REF!</v>
      </c>
      <c r="J9" s="76" t="e">
        <f t="shared" si="8"/>
        <v>#REF!</v>
      </c>
      <c r="K9" s="76" t="e">
        <f>IF(LEN(#REF!)=1,#REF!,IF(AC9="",""))</f>
        <v>#REF!</v>
      </c>
      <c r="L9" s="76" t="e">
        <f>IF(LEN(#REF!)=1,#REF!,IF(AC9="",""))</f>
        <v>#REF!</v>
      </c>
      <c r="M9" s="76" t="e">
        <f>IF(LEN(#REF!)=1,#REF!,IF(AC9="",""))</f>
        <v>#REF!</v>
      </c>
      <c r="N9" s="76" t="e">
        <f>IF(LEN(#REF!)=1,#REF!,IF(AC9="",""))</f>
        <v>#REF!</v>
      </c>
      <c r="O9" s="76" t="e">
        <f>IF(#REF!="S","S",IF(#REF!="M","M",IF(#REF!="","","")))</f>
        <v>#REF!</v>
      </c>
      <c r="U9" s="76">
        <f t="shared" si="9"/>
        <v>0</v>
      </c>
      <c r="V9" s="76" t="e">
        <f t="shared" si="10"/>
        <v>#REF!</v>
      </c>
      <c r="X9" s="76" t="e">
        <f>IF(LEN(#REF!)=1,#REF!,IF(AC9="",""))</f>
        <v>#REF!</v>
      </c>
      <c r="Y9" s="76" t="e">
        <f>IF(LEN(#REF!)=1,#REF!,IF(AC9="",""))</f>
        <v>#REF!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Plan6">
    <pageSetUpPr fitToPage="1"/>
  </sheetPr>
  <dimension ref="A1:P977"/>
  <sheetViews>
    <sheetView showGridLines="0" zoomScale="75" zoomScaleNormal="75" workbookViewId="0">
      <selection activeCell="J41" sqref="J41"/>
    </sheetView>
  </sheetViews>
  <sheetFormatPr defaultRowHeight="14.25"/>
  <cols>
    <col min="1" max="1" width="3.5703125" style="42" customWidth="1"/>
    <col min="2" max="2" width="76.140625" style="42" bestFit="1" customWidth="1"/>
    <col min="3" max="3" width="30" style="42" customWidth="1"/>
    <col min="4" max="4" width="31.85546875" style="42" customWidth="1"/>
    <col min="5" max="5" width="21.42578125" style="42" bestFit="1" customWidth="1"/>
    <col min="6" max="6" width="29.28515625" style="42" customWidth="1"/>
    <col min="7" max="7" width="3.140625" style="42" customWidth="1"/>
    <col min="8" max="8" width="20.5703125" style="42" customWidth="1"/>
    <col min="9" max="9" width="1.5703125" style="42" customWidth="1"/>
    <col min="10" max="10" width="18.140625" style="42" customWidth="1"/>
    <col min="11" max="11" width="1.7109375" style="42" customWidth="1"/>
    <col min="12" max="12" width="17.7109375" style="42" customWidth="1"/>
    <col min="13" max="13" width="9" style="42" customWidth="1"/>
    <col min="14" max="14" width="9" style="88" customWidth="1"/>
    <col min="15" max="15" width="12" style="42" bestFit="1" customWidth="1"/>
    <col min="16" max="16384" width="9.140625" style="42"/>
  </cols>
  <sheetData>
    <row r="1" spans="1:16" ht="16.5" customHeight="1">
      <c r="A1" s="10"/>
      <c r="B1" s="100" t="s">
        <v>257</v>
      </c>
      <c r="C1" s="101"/>
      <c r="D1" s="101"/>
      <c r="E1" s="101"/>
      <c r="F1" s="102"/>
      <c r="H1" s="69" t="e">
        <f>#REF!</f>
        <v>#REF!</v>
      </c>
      <c r="I1" s="69"/>
      <c r="J1" s="98" t="e">
        <f>#REF!</f>
        <v>#REF!</v>
      </c>
      <c r="K1" s="69"/>
      <c r="L1" s="69" t="e">
        <f>#REF!</f>
        <v>#REF!</v>
      </c>
    </row>
    <row r="2" spans="1:16" ht="16.5" customHeight="1">
      <c r="A2" s="10"/>
      <c r="B2" s="103" t="s">
        <v>275</v>
      </c>
      <c r="C2" s="104"/>
      <c r="D2" s="104"/>
      <c r="E2" s="104"/>
      <c r="F2" s="105" t="s">
        <v>174</v>
      </c>
      <c r="H2" s="69" t="e">
        <f>#REF!</f>
        <v>#REF!</v>
      </c>
      <c r="I2" s="69"/>
      <c r="J2" s="98" t="e">
        <f>#REF!</f>
        <v>#REF!</v>
      </c>
      <c r="K2" s="69"/>
      <c r="L2" s="69" t="e">
        <f>#REF!</f>
        <v>#REF!</v>
      </c>
    </row>
    <row r="3" spans="1:16" ht="15" customHeight="1">
      <c r="B3" s="139" t="s">
        <v>316</v>
      </c>
      <c r="C3" s="139"/>
      <c r="D3" s="139"/>
      <c r="E3" s="139"/>
      <c r="F3" s="139"/>
      <c r="G3" s="11"/>
      <c r="H3" s="72"/>
      <c r="I3" s="72" t="e">
        <f>#REF!</f>
        <v>#REF!</v>
      </c>
      <c r="J3" s="72"/>
      <c r="K3" s="72" t="e">
        <f>#REF!</f>
        <v>#REF!</v>
      </c>
      <c r="L3" s="72"/>
    </row>
    <row r="4" spans="1:16" ht="15">
      <c r="A4" s="43"/>
      <c r="B4" s="44" t="s">
        <v>100</v>
      </c>
      <c r="C4" s="45" t="s">
        <v>160</v>
      </c>
      <c r="D4" s="45" t="s">
        <v>161</v>
      </c>
      <c r="E4" s="44" t="s">
        <v>87</v>
      </c>
      <c r="F4" s="44" t="s">
        <v>101</v>
      </c>
      <c r="G4" s="43"/>
      <c r="H4" s="68" t="s">
        <v>313</v>
      </c>
      <c r="I4" s="30"/>
      <c r="J4" s="68" t="s">
        <v>314</v>
      </c>
      <c r="K4" s="30"/>
      <c r="L4" s="68" t="s">
        <v>315</v>
      </c>
      <c r="P4" s="46"/>
    </row>
    <row r="5" spans="1:16">
      <c r="B5" s="47" t="s">
        <v>5</v>
      </c>
      <c r="C5" s="99">
        <v>22106825.266745999</v>
      </c>
      <c r="D5" s="12" t="e">
        <f>+H5+J5+L5</f>
        <v>#REF!</v>
      </c>
      <c r="E5" s="13" t="e">
        <f>+C5-D5</f>
        <v>#REF!</v>
      </c>
      <c r="F5" s="13"/>
      <c r="H5" s="14">
        <v>9887560.8900000006</v>
      </c>
      <c r="I5" s="48"/>
      <c r="J5" s="14">
        <v>7264623.1799999997</v>
      </c>
      <c r="K5" s="48"/>
      <c r="L5" s="14" t="e">
        <f>SUMIF(#REF!,'Sumário 1'!B5,#REF!)</f>
        <v>#REF!</v>
      </c>
      <c r="O5" s="49"/>
      <c r="P5" s="46"/>
    </row>
    <row r="6" spans="1:16" ht="12" customHeight="1">
      <c r="A6" s="9"/>
      <c r="B6" s="28"/>
      <c r="C6" s="9"/>
      <c r="D6" s="9"/>
      <c r="E6" s="9"/>
      <c r="F6" s="9"/>
      <c r="G6" s="11"/>
      <c r="H6" s="15"/>
      <c r="I6" s="15"/>
      <c r="J6" s="15"/>
      <c r="K6" s="15"/>
      <c r="L6" s="15"/>
      <c r="P6" s="46"/>
    </row>
    <row r="7" spans="1:16" ht="15">
      <c r="A7" s="43"/>
      <c r="B7" s="44" t="s">
        <v>100</v>
      </c>
      <c r="C7" s="45" t="s">
        <v>160</v>
      </c>
      <c r="D7" s="45" t="s">
        <v>162</v>
      </c>
      <c r="E7" s="44" t="s">
        <v>87</v>
      </c>
      <c r="F7" s="44" t="s">
        <v>101</v>
      </c>
      <c r="G7" s="43"/>
      <c r="H7" s="68" t="s">
        <v>313</v>
      </c>
      <c r="I7" s="30"/>
      <c r="J7" s="68" t="s">
        <v>314</v>
      </c>
      <c r="K7" s="30"/>
      <c r="L7" s="68" t="s">
        <v>315</v>
      </c>
      <c r="P7" s="46"/>
    </row>
    <row r="8" spans="1:16">
      <c r="B8" s="73" t="s">
        <v>254</v>
      </c>
      <c r="C8" s="99">
        <v>228984.28399652574</v>
      </c>
      <c r="D8" s="12" t="e">
        <f>+H8+J8+L8</f>
        <v>#REF!</v>
      </c>
      <c r="E8" s="74" t="e">
        <f>C8-D8</f>
        <v>#REF!</v>
      </c>
      <c r="F8" s="74"/>
      <c r="H8" s="14">
        <v>-66978.709999999977</v>
      </c>
      <c r="I8" s="50"/>
      <c r="J8" s="14">
        <v>-58768.990000000027</v>
      </c>
      <c r="K8" s="50"/>
      <c r="L8" s="14" t="e">
        <f>SUMIF(#REF!,'Sumário 1'!B8,#REF!)</f>
        <v>#REF!</v>
      </c>
      <c r="P8" s="46"/>
    </row>
    <row r="9" spans="1:16">
      <c r="B9" s="73" t="s">
        <v>202</v>
      </c>
      <c r="C9" s="99">
        <v>892973.10133671388</v>
      </c>
      <c r="D9" s="12" t="e">
        <f t="shared" ref="D9:D22" si="0">+H9+J9+L9</f>
        <v>#REF!</v>
      </c>
      <c r="E9" s="74" t="e">
        <f t="shared" ref="E9:E22" si="1">C9-D9</f>
        <v>#REF!</v>
      </c>
      <c r="F9" s="74"/>
      <c r="H9" s="14">
        <v>-233741.00000000023</v>
      </c>
      <c r="I9" s="48"/>
      <c r="J9" s="14">
        <v>-313183.23000000062</v>
      </c>
      <c r="K9" s="48"/>
      <c r="L9" s="14" t="e">
        <f>SUMIF(#REF!,'Sumário 1'!B9,#REF!)</f>
        <v>#REF!</v>
      </c>
      <c r="P9" s="46"/>
    </row>
    <row r="10" spans="1:16">
      <c r="B10" s="73" t="s">
        <v>203</v>
      </c>
      <c r="C10" s="99">
        <v>13193683.445748718</v>
      </c>
      <c r="D10" s="12" t="e">
        <f t="shared" si="0"/>
        <v>#REF!</v>
      </c>
      <c r="E10" s="74" t="e">
        <f t="shared" si="1"/>
        <v>#REF!</v>
      </c>
      <c r="F10" s="74"/>
      <c r="H10" s="14">
        <v>-3741199.0799999991</v>
      </c>
      <c r="I10" s="48"/>
      <c r="J10" s="14">
        <v>-6208470.0199999996</v>
      </c>
      <c r="K10" s="48"/>
      <c r="L10" s="14" t="e">
        <f>SUMIF(#REF!,'Sumário 1'!B10,#REF!)</f>
        <v>#REF!</v>
      </c>
      <c r="P10" s="46"/>
    </row>
    <row r="11" spans="1:16" ht="17.25" customHeight="1">
      <c r="B11" s="73" t="s">
        <v>204</v>
      </c>
      <c r="C11" s="99">
        <v>2818538.1188933323</v>
      </c>
      <c r="D11" s="12" t="e">
        <f t="shared" si="0"/>
        <v>#REF!</v>
      </c>
      <c r="E11" s="74" t="e">
        <f t="shared" si="1"/>
        <v>#REF!</v>
      </c>
      <c r="F11" s="74"/>
      <c r="H11" s="14">
        <v>-799063.07000000007</v>
      </c>
      <c r="I11" s="48"/>
      <c r="J11" s="14">
        <v>-465092.99000000028</v>
      </c>
      <c r="K11" s="48"/>
      <c r="L11" s="14" t="e">
        <f>SUMIF(#REF!,'Sumário 1'!B11,#REF!)</f>
        <v>#REF!</v>
      </c>
      <c r="P11" s="46"/>
    </row>
    <row r="12" spans="1:16" ht="15.75" customHeight="1">
      <c r="B12" s="73" t="s">
        <v>205</v>
      </c>
      <c r="C12" s="99">
        <v>969665.51325107529</v>
      </c>
      <c r="D12" s="12" t="e">
        <f t="shared" si="0"/>
        <v>#REF!</v>
      </c>
      <c r="E12" s="74" t="e">
        <f t="shared" si="1"/>
        <v>#REF!</v>
      </c>
      <c r="F12" s="74"/>
      <c r="H12" s="14">
        <v>-198441.84999999998</v>
      </c>
      <c r="I12" s="48"/>
      <c r="J12" s="14">
        <v>-291005.76999999996</v>
      </c>
      <c r="K12" s="48"/>
      <c r="L12" s="14" t="e">
        <f>SUMIF(#REF!,'Sumário 1'!B12,#REF!)</f>
        <v>#REF!</v>
      </c>
      <c r="P12" s="46"/>
    </row>
    <row r="13" spans="1:16" ht="15.75" customHeight="1">
      <c r="B13" s="73" t="s">
        <v>206</v>
      </c>
      <c r="C13" s="99">
        <v>287066.97844775999</v>
      </c>
      <c r="D13" s="12" t="e">
        <f t="shared" si="0"/>
        <v>#REF!</v>
      </c>
      <c r="E13" s="74" t="e">
        <f t="shared" si="1"/>
        <v>#REF!</v>
      </c>
      <c r="F13" s="74"/>
      <c r="H13" s="14">
        <v>-61579.030000000042</v>
      </c>
      <c r="I13" s="48"/>
      <c r="J13" s="14">
        <v>-36647.869999999988</v>
      </c>
      <c r="K13" s="48"/>
      <c r="L13" s="14" t="e">
        <f>SUMIF(#REF!,'Sumário 1'!B13,#REF!)</f>
        <v>#REF!</v>
      </c>
      <c r="P13" s="46"/>
    </row>
    <row r="14" spans="1:16" ht="15.75" customHeight="1">
      <c r="B14" s="73" t="s">
        <v>207</v>
      </c>
      <c r="C14" s="99">
        <v>1382179.7488668752</v>
      </c>
      <c r="D14" s="12" t="e">
        <f t="shared" si="0"/>
        <v>#REF!</v>
      </c>
      <c r="E14" s="74" t="e">
        <f t="shared" si="1"/>
        <v>#REF!</v>
      </c>
      <c r="F14" s="74"/>
      <c r="H14" s="14">
        <v>-389794.70000000007</v>
      </c>
      <c r="I14" s="48"/>
      <c r="J14" s="14">
        <v>-436799.32</v>
      </c>
      <c r="K14" s="48"/>
      <c r="L14" s="14" t="e">
        <f>SUMIF(#REF!,'Sumário 1'!B14,#REF!)</f>
        <v>#REF!</v>
      </c>
      <c r="P14" s="46"/>
    </row>
    <row r="15" spans="1:16" ht="15.75" customHeight="1">
      <c r="B15" s="73" t="s">
        <v>208</v>
      </c>
      <c r="C15" s="99">
        <v>29512.734851250003</v>
      </c>
      <c r="D15" s="12" t="e">
        <f t="shared" si="0"/>
        <v>#REF!</v>
      </c>
      <c r="E15" s="74" t="e">
        <f t="shared" si="1"/>
        <v>#REF!</v>
      </c>
      <c r="F15" s="74"/>
      <c r="H15" s="14">
        <v>-12454.4</v>
      </c>
      <c r="I15" s="48"/>
      <c r="J15" s="14">
        <v>-5304.75</v>
      </c>
      <c r="K15" s="48"/>
      <c r="L15" s="14" t="e">
        <f>SUMIF(#REF!,'Sumário 1'!B15,#REF!)</f>
        <v>#REF!</v>
      </c>
      <c r="P15" s="46"/>
    </row>
    <row r="16" spans="1:16" ht="15.75" customHeight="1">
      <c r="B16" s="73" t="s">
        <v>209</v>
      </c>
      <c r="C16" s="99">
        <v>1697847.3041553949</v>
      </c>
      <c r="D16" s="12" t="e">
        <f t="shared" si="0"/>
        <v>#REF!</v>
      </c>
      <c r="E16" s="74" t="e">
        <f t="shared" si="1"/>
        <v>#REF!</v>
      </c>
      <c r="F16" s="74"/>
      <c r="H16" s="14">
        <v>-499967.62999999995</v>
      </c>
      <c r="I16" s="48"/>
      <c r="J16" s="14">
        <v>-467644.19999999995</v>
      </c>
      <c r="K16" s="48"/>
      <c r="L16" s="14" t="e">
        <f>SUMIF(#REF!,'Sumário 1'!B16,#REF!)</f>
        <v>#REF!</v>
      </c>
      <c r="P16" s="46"/>
    </row>
    <row r="17" spans="1:16" ht="15.75" customHeight="1">
      <c r="B17" s="73" t="s">
        <v>210</v>
      </c>
      <c r="C17" s="99">
        <v>606374.03719835531</v>
      </c>
      <c r="D17" s="12" t="e">
        <f t="shared" si="0"/>
        <v>#REF!</v>
      </c>
      <c r="E17" s="74" t="e">
        <f t="shared" si="1"/>
        <v>#REF!</v>
      </c>
      <c r="F17" s="74"/>
      <c r="H17" s="14">
        <v>-130014.17999999998</v>
      </c>
      <c r="I17" s="48"/>
      <c r="J17" s="14">
        <v>-60813.749999999993</v>
      </c>
      <c r="K17" s="48"/>
      <c r="L17" s="14" t="e">
        <f>SUMIF(#REF!,'Sumário 1'!B17,#REF!)</f>
        <v>#REF!</v>
      </c>
      <c r="P17" s="46"/>
    </row>
    <row r="18" spans="1:16" ht="17.25" customHeight="1">
      <c r="B18" s="73" t="s">
        <v>211</v>
      </c>
      <c r="C18" s="99">
        <v>0</v>
      </c>
      <c r="D18" s="12" t="e">
        <f t="shared" si="0"/>
        <v>#REF!</v>
      </c>
      <c r="E18" s="74" t="e">
        <f t="shared" si="1"/>
        <v>#REF!</v>
      </c>
      <c r="F18" s="74"/>
      <c r="H18" s="14">
        <v>0</v>
      </c>
      <c r="I18" s="48"/>
      <c r="J18" s="14">
        <v>0</v>
      </c>
      <c r="K18" s="48"/>
      <c r="L18" s="14" t="e">
        <f>SUMIF(#REF!,'Sumário 1'!B18,#REF!)</f>
        <v>#REF!</v>
      </c>
      <c r="P18" s="46"/>
    </row>
    <row r="19" spans="1:16">
      <c r="B19" s="73" t="s">
        <v>212</v>
      </c>
      <c r="C19" s="99">
        <v>0</v>
      </c>
      <c r="D19" s="12" t="e">
        <f t="shared" si="0"/>
        <v>#REF!</v>
      </c>
      <c r="E19" s="74" t="e">
        <f t="shared" si="1"/>
        <v>#REF!</v>
      </c>
      <c r="F19" s="74"/>
      <c r="H19" s="14">
        <v>0</v>
      </c>
      <c r="I19" s="48"/>
      <c r="J19" s="14">
        <v>0</v>
      </c>
      <c r="K19" s="48"/>
      <c r="L19" s="14" t="e">
        <f>SUMIF(#REF!,'Sumário 1'!B19,#REF!)</f>
        <v>#REF!</v>
      </c>
      <c r="P19" s="46"/>
    </row>
    <row r="20" spans="1:16" ht="15.75" customHeight="1">
      <c r="B20" s="73" t="s">
        <v>220</v>
      </c>
      <c r="C20" s="99">
        <v>0</v>
      </c>
      <c r="D20" s="12" t="e">
        <f t="shared" si="0"/>
        <v>#REF!</v>
      </c>
      <c r="E20" s="74" t="e">
        <f t="shared" si="1"/>
        <v>#REF!</v>
      </c>
      <c r="F20" s="74"/>
      <c r="H20" s="14">
        <v>0</v>
      </c>
      <c r="I20" s="48"/>
      <c r="J20" s="14">
        <v>0</v>
      </c>
      <c r="K20" s="48"/>
      <c r="L20" s="14" t="e">
        <f>SUMIF(#REF!,'Sumário 1'!B20,#REF!)</f>
        <v>#REF!</v>
      </c>
      <c r="P20" s="46"/>
    </row>
    <row r="21" spans="1:16" ht="15.75" customHeight="1">
      <c r="B21" s="73" t="s">
        <v>221</v>
      </c>
      <c r="C21" s="99">
        <v>0</v>
      </c>
      <c r="D21" s="12" t="e">
        <f t="shared" si="0"/>
        <v>#REF!</v>
      </c>
      <c r="E21" s="74" t="e">
        <f t="shared" si="1"/>
        <v>#REF!</v>
      </c>
      <c r="F21" s="74"/>
      <c r="H21" s="14">
        <v>0</v>
      </c>
      <c r="I21" s="48"/>
      <c r="J21" s="14">
        <v>0</v>
      </c>
      <c r="K21" s="48"/>
      <c r="L21" s="14" t="e">
        <f>SUMIF(#REF!,'Sumário 1'!B21,#REF!)</f>
        <v>#REF!</v>
      </c>
      <c r="P21" s="46"/>
    </row>
    <row r="22" spans="1:16" ht="17.25" customHeight="1">
      <c r="B22" s="73" t="s">
        <v>222</v>
      </c>
      <c r="C22" s="99">
        <v>0</v>
      </c>
      <c r="D22" s="12" t="e">
        <f t="shared" si="0"/>
        <v>#REF!</v>
      </c>
      <c r="E22" s="74" t="e">
        <f t="shared" si="1"/>
        <v>#REF!</v>
      </c>
      <c r="F22" s="74"/>
      <c r="H22" s="14">
        <v>0</v>
      </c>
      <c r="I22" s="48"/>
      <c r="J22" s="14">
        <v>0</v>
      </c>
      <c r="K22" s="48"/>
      <c r="L22" s="14" t="e">
        <f>SUMIF(#REF!,'Sumário 1'!B22,#REF!)</f>
        <v>#REF!</v>
      </c>
      <c r="P22" s="46"/>
    </row>
    <row r="23" spans="1:16" ht="17.25" customHeight="1">
      <c r="A23" s="43"/>
      <c r="B23" s="16" t="s">
        <v>102</v>
      </c>
      <c r="C23" s="17">
        <f>SUM(C8:C22)</f>
        <v>22106825.266745996</v>
      </c>
      <c r="D23" s="17" t="e">
        <f>SUM(D8:D22)</f>
        <v>#REF!</v>
      </c>
      <c r="E23" s="18" t="e">
        <f>SUM(E8:E22)</f>
        <v>#REF!</v>
      </c>
      <c r="F23" s="18"/>
      <c r="G23" s="43"/>
      <c r="H23" s="29">
        <f>SUM(H8:H22)</f>
        <v>-6133233.6499999994</v>
      </c>
      <c r="I23" s="51"/>
      <c r="J23" s="29">
        <f>SUM(J8:J22)</f>
        <v>-8343730.8900000006</v>
      </c>
      <c r="K23" s="51"/>
      <c r="L23" s="29" t="e">
        <f>SUM(L8:L22)</f>
        <v>#REF!</v>
      </c>
      <c r="M23" s="43"/>
      <c r="P23" s="46"/>
    </row>
    <row r="24" spans="1:16" ht="15" customHeight="1">
      <c r="B24" s="19"/>
      <c r="H24" s="48"/>
      <c r="I24" s="48"/>
      <c r="J24" s="48"/>
      <c r="K24" s="48"/>
      <c r="L24" s="48"/>
      <c r="P24" s="46"/>
    </row>
    <row r="25" spans="1:16" ht="15">
      <c r="B25" s="20" t="s">
        <v>148</v>
      </c>
      <c r="C25" s="21">
        <f>+C5+C23</f>
        <v>44213650.533491999</v>
      </c>
      <c r="D25" s="23" t="e">
        <f>D5+D29+D23+D31+F37+H1+H2+J1+J2+L1+L2</f>
        <v>#REF!</v>
      </c>
      <c r="E25" s="22" t="e">
        <f>E5+E23</f>
        <v>#REF!</v>
      </c>
      <c r="F25" s="23"/>
      <c r="H25" s="23">
        <f>H5+H23+H31</f>
        <v>3793969.4300000011</v>
      </c>
      <c r="I25" s="48"/>
      <c r="J25" s="23" t="e">
        <f>J5+J29+J23+J31</f>
        <v>#REF!</v>
      </c>
      <c r="K25" s="48"/>
      <c r="L25" s="23" t="e">
        <f>L5+L29+L23+L31</f>
        <v>#REF!</v>
      </c>
      <c r="P25" s="46"/>
    </row>
    <row r="26" spans="1:16">
      <c r="B26" s="19"/>
      <c r="H26" s="89"/>
      <c r="I26" s="48"/>
      <c r="J26" s="89"/>
      <c r="K26" s="48"/>
      <c r="L26" s="89"/>
      <c r="P26" s="46"/>
    </row>
    <row r="27" spans="1:16" ht="17.25" customHeight="1">
      <c r="B27" s="145" t="s">
        <v>134</v>
      </c>
      <c r="C27" s="146"/>
      <c r="D27" s="81" t="e">
        <f>+H27+J27+L27</f>
        <v>#REF!</v>
      </c>
      <c r="E27" s="82">
        <f>+I27+K27+M27</f>
        <v>0</v>
      </c>
      <c r="F27" s="83"/>
      <c r="H27" s="14">
        <v>0</v>
      </c>
      <c r="I27" s="48"/>
      <c r="J27" s="14">
        <v>-450000</v>
      </c>
      <c r="K27" s="48"/>
      <c r="L27" s="14" t="e">
        <f>SUMIF(#REF!,'Sumário 1'!B27,#REF!)</f>
        <v>#REF!</v>
      </c>
      <c r="P27" s="46"/>
    </row>
    <row r="28" spans="1:16" ht="17.25" customHeight="1">
      <c r="B28" s="77"/>
      <c r="C28" s="77"/>
      <c r="D28" s="78"/>
      <c r="E28" s="79"/>
      <c r="F28" s="80"/>
      <c r="H28" s="90"/>
      <c r="I28" s="48"/>
      <c r="J28" s="90"/>
      <c r="K28" s="48"/>
      <c r="L28" s="92"/>
      <c r="P28" s="46"/>
    </row>
    <row r="29" spans="1:16" ht="17.25" customHeight="1">
      <c r="B29" s="143" t="s">
        <v>304</v>
      </c>
      <c r="C29" s="144"/>
      <c r="D29" s="85" t="e">
        <f>+H29+J29+L29</f>
        <v>#REF!</v>
      </c>
      <c r="E29" s="86">
        <f>+I29+K29+M29</f>
        <v>0</v>
      </c>
      <c r="F29" s="84"/>
      <c r="H29" s="14">
        <v>0</v>
      </c>
      <c r="I29" s="48"/>
      <c r="J29" s="14" t="e">
        <f>SUMIF(#REF!,'Sumário 1'!B29,#REF!)</f>
        <v>#REF!</v>
      </c>
      <c r="K29" s="48">
        <v>0</v>
      </c>
      <c r="L29" s="14" t="e">
        <f>SUMIF(#REF!,'Sumário 1'!B29,#REF!)</f>
        <v>#REF!</v>
      </c>
      <c r="P29" s="46"/>
    </row>
    <row r="30" spans="1:16">
      <c r="B30" s="19"/>
      <c r="H30" s="91"/>
      <c r="I30" s="48"/>
      <c r="J30" s="91"/>
      <c r="K30" s="48"/>
      <c r="L30" s="89"/>
      <c r="P30" s="46"/>
    </row>
    <row r="31" spans="1:16">
      <c r="B31" s="140" t="s">
        <v>147</v>
      </c>
      <c r="C31" s="141"/>
      <c r="D31" s="24" t="e">
        <f>+H31+J31+L31</f>
        <v>#REF!</v>
      </c>
      <c r="E31" s="25">
        <f>+I31+K31+M31</f>
        <v>0</v>
      </c>
      <c r="F31" s="26"/>
      <c r="H31" s="14">
        <v>39642.19</v>
      </c>
      <c r="I31" s="48"/>
      <c r="J31" s="14" t="e">
        <f>SUMIF(#REF!,'Sumário 1'!B31,#REF!)</f>
        <v>#REF!</v>
      </c>
      <c r="K31" s="48"/>
      <c r="L31" s="14" t="e">
        <f>SUMIF(#REF!,'Sumário 1'!B31,#REF!)</f>
        <v>#REF!</v>
      </c>
      <c r="P31" s="46"/>
    </row>
    <row r="32" spans="1:16">
      <c r="B32" s="19"/>
      <c r="H32" s="48"/>
      <c r="I32" s="48"/>
      <c r="J32" s="48"/>
      <c r="K32" s="48"/>
      <c r="L32" s="48"/>
      <c r="P32" s="46"/>
    </row>
    <row r="33" spans="1:16" ht="15">
      <c r="A33" s="43"/>
      <c r="B33" s="140" t="s">
        <v>149</v>
      </c>
      <c r="C33" s="141"/>
      <c r="D33" s="25" t="e">
        <f>+H33+J33+L33</f>
        <v>#REF!</v>
      </c>
      <c r="E33" s="25">
        <f>+I33+K33+M33</f>
        <v>0</v>
      </c>
      <c r="F33" s="26"/>
      <c r="H33" s="66" t="e">
        <f>H37+H5+H23+H27+H31-H43+H1+H2</f>
        <v>#REF!</v>
      </c>
      <c r="I33" s="48"/>
      <c r="J33" s="66" t="e">
        <f>J37+J5+J23+J29+J31-J43+J1+J2+J27</f>
        <v>#REF!</v>
      </c>
      <c r="K33" s="48"/>
      <c r="L33" s="66" t="e">
        <f>L37+L5+L23+L29+L31-L43+L1+L2+L27</f>
        <v>#REF!</v>
      </c>
      <c r="P33" s="46"/>
    </row>
    <row r="34" spans="1:16" ht="3.75" customHeight="1">
      <c r="P34" s="46"/>
    </row>
    <row r="35" spans="1:16" ht="15">
      <c r="G35" s="53"/>
      <c r="H35" s="53"/>
      <c r="I35" s="43"/>
      <c r="J35" s="53"/>
      <c r="K35" s="53"/>
      <c r="L35" s="53"/>
      <c r="P35" s="46"/>
    </row>
    <row r="36" spans="1:16" ht="15.6" customHeight="1">
      <c r="A36" s="53"/>
      <c r="B36" s="142" t="s">
        <v>103</v>
      </c>
      <c r="C36" s="142"/>
      <c r="D36" s="142"/>
      <c r="E36" s="142"/>
      <c r="F36" s="142"/>
      <c r="G36" s="43"/>
      <c r="H36" s="68" t="s">
        <v>313</v>
      </c>
      <c r="I36" s="30"/>
      <c r="J36" s="68" t="s">
        <v>314</v>
      </c>
      <c r="K36" s="30"/>
      <c r="L36" s="68" t="s">
        <v>315</v>
      </c>
      <c r="P36" s="46"/>
    </row>
    <row r="37" spans="1:16" ht="12.95" customHeight="1">
      <c r="A37" s="19"/>
      <c r="B37" s="151" t="s">
        <v>104</v>
      </c>
      <c r="C37" s="151"/>
      <c r="D37" s="151"/>
      <c r="E37" s="151"/>
      <c r="F37" s="70" t="e">
        <f>#REF!</f>
        <v>#REF!</v>
      </c>
      <c r="G37" s="19"/>
      <c r="H37" s="55" t="e">
        <f>F37</f>
        <v>#REF!</v>
      </c>
      <c r="I37" s="11"/>
      <c r="J37" s="55" t="e">
        <f>H43</f>
        <v>#REF!</v>
      </c>
      <c r="K37" s="11"/>
      <c r="L37" s="55" t="e">
        <f>J43</f>
        <v>#REF!</v>
      </c>
      <c r="P37" s="46"/>
    </row>
    <row r="38" spans="1:16" ht="12.95" customHeight="1">
      <c r="A38" s="19"/>
      <c r="B38" s="151" t="s">
        <v>105</v>
      </c>
      <c r="C38" s="151"/>
      <c r="D38" s="151"/>
      <c r="E38" s="151"/>
      <c r="F38" s="71">
        <v>0</v>
      </c>
      <c r="H38" s="55"/>
      <c r="I38" s="11"/>
      <c r="J38" s="55"/>
      <c r="K38" s="11"/>
      <c r="L38" s="55"/>
      <c r="P38" s="46"/>
    </row>
    <row r="39" spans="1:16" ht="12.95" customHeight="1">
      <c r="A39" s="19"/>
      <c r="B39" s="151" t="s">
        <v>106</v>
      </c>
      <c r="C39" s="151"/>
      <c r="D39" s="151"/>
      <c r="E39" s="151"/>
      <c r="F39" s="71">
        <v>0</v>
      </c>
      <c r="H39" s="55"/>
      <c r="I39" s="11"/>
      <c r="J39" s="55"/>
      <c r="K39" s="11"/>
      <c r="L39" s="55"/>
      <c r="P39" s="46"/>
    </row>
    <row r="40" spans="1:16" ht="12.95" customHeight="1">
      <c r="A40" s="19"/>
      <c r="B40" s="151" t="s">
        <v>167</v>
      </c>
      <c r="C40" s="151"/>
      <c r="D40" s="151"/>
      <c r="E40" s="151"/>
      <c r="F40" s="71">
        <v>0</v>
      </c>
      <c r="H40" s="55"/>
      <c r="I40" s="11"/>
      <c r="J40" s="55"/>
      <c r="K40" s="11"/>
      <c r="L40" s="55"/>
      <c r="P40" s="46"/>
    </row>
    <row r="41" spans="1:16" ht="12.95" customHeight="1">
      <c r="A41" s="19"/>
      <c r="B41" s="151" t="s">
        <v>107</v>
      </c>
      <c r="C41" s="151"/>
      <c r="D41" s="151"/>
      <c r="E41" s="151"/>
      <c r="F41" s="54" t="e">
        <f>H41+J41+L41</f>
        <v>#REF!</v>
      </c>
      <c r="H41" s="27" t="e">
        <f>#REF!</f>
        <v>#REF!</v>
      </c>
      <c r="I41" s="11"/>
      <c r="J41" s="27" t="e">
        <f>#REF!</f>
        <v>#REF!</v>
      </c>
      <c r="K41" s="11"/>
      <c r="L41" s="27" t="e">
        <f>#REF!</f>
        <v>#REF!</v>
      </c>
      <c r="P41" s="46"/>
    </row>
    <row r="42" spans="1:16" ht="12.95" customHeight="1">
      <c r="A42" s="19"/>
      <c r="B42" s="151" t="s">
        <v>108</v>
      </c>
      <c r="C42" s="151"/>
      <c r="D42" s="151"/>
      <c r="E42" s="151"/>
      <c r="F42" s="54" t="e">
        <f>H42+J42+L42</f>
        <v>#REF!</v>
      </c>
      <c r="H42" s="27" t="e">
        <f>#REF!</f>
        <v>#REF!</v>
      </c>
      <c r="I42" s="11"/>
      <c r="J42" s="27" t="e">
        <f>#REF!</f>
        <v>#REF!</v>
      </c>
      <c r="K42" s="11"/>
      <c r="L42" s="27" t="e">
        <f>#REF!</f>
        <v>#REF!</v>
      </c>
      <c r="P42" s="46"/>
    </row>
    <row r="43" spans="1:16" ht="15.6" customHeight="1">
      <c r="A43" s="53"/>
      <c r="B43" s="142" t="s">
        <v>109</v>
      </c>
      <c r="C43" s="142"/>
      <c r="D43" s="142"/>
      <c r="E43" s="142"/>
      <c r="F43" s="56" t="e">
        <f>F37+F41+F42</f>
        <v>#REF!</v>
      </c>
      <c r="H43" s="27" t="e">
        <f>H37+H41+H42</f>
        <v>#REF!</v>
      </c>
      <c r="I43" s="11"/>
      <c r="J43" s="55" t="e">
        <f>J37+J41+J42</f>
        <v>#REF!</v>
      </c>
      <c r="K43" s="11"/>
      <c r="L43" s="55" t="e">
        <f>L37+L41+L42</f>
        <v>#REF!</v>
      </c>
      <c r="P43" s="46"/>
    </row>
    <row r="44" spans="1:16" ht="15">
      <c r="A44" s="53"/>
      <c r="B44" s="53"/>
      <c r="C44" s="53"/>
      <c r="D44" s="53"/>
      <c r="E44" s="53"/>
      <c r="F44" s="57"/>
      <c r="H44" s="49"/>
      <c r="J44" s="49"/>
      <c r="O44" s="52"/>
      <c r="P44" s="46"/>
    </row>
    <row r="45" spans="1:16" ht="15">
      <c r="A45" s="53"/>
      <c r="B45" s="53"/>
      <c r="C45" s="53"/>
      <c r="D45" s="53"/>
      <c r="E45" s="53"/>
      <c r="F45" s="58"/>
      <c r="P45" s="46"/>
    </row>
    <row r="46" spans="1:16" ht="12.95" customHeight="1">
      <c r="A46" s="53"/>
      <c r="B46" s="150" t="s">
        <v>317</v>
      </c>
      <c r="C46" s="150"/>
      <c r="D46" s="150"/>
      <c r="E46" s="150"/>
      <c r="F46" s="43"/>
      <c r="H46" s="87"/>
      <c r="P46" s="46"/>
    </row>
    <row r="47" spans="1:16" ht="15" thickBot="1">
      <c r="F47" s="65"/>
      <c r="P47" s="46"/>
    </row>
    <row r="48" spans="1:16" ht="30.75" customHeight="1">
      <c r="A48" s="147" t="s">
        <v>87</v>
      </c>
      <c r="B48" s="148"/>
      <c r="C48" s="149"/>
      <c r="P48" s="46"/>
    </row>
    <row r="49" spans="1:16" ht="25.5">
      <c r="A49" s="62" t="s">
        <v>166</v>
      </c>
      <c r="B49" s="59" t="s">
        <v>305</v>
      </c>
      <c r="C49" s="61"/>
      <c r="F49" s="52"/>
      <c r="P49" s="46"/>
    </row>
    <row r="50" spans="1:16" ht="25.5">
      <c r="A50" s="62" t="s">
        <v>166</v>
      </c>
      <c r="B50" s="59" t="s">
        <v>274</v>
      </c>
      <c r="C50" s="61"/>
      <c r="P50" s="46"/>
    </row>
    <row r="51" spans="1:16" ht="25.5">
      <c r="A51" s="62" t="s">
        <v>166</v>
      </c>
      <c r="B51" s="59" t="s">
        <v>276</v>
      </c>
      <c r="C51" s="61"/>
      <c r="F51" s="52"/>
      <c r="P51" s="46"/>
    </row>
    <row r="52" spans="1:16" ht="25.5">
      <c r="A52" s="62" t="s">
        <v>166</v>
      </c>
      <c r="B52" s="59" t="s">
        <v>306</v>
      </c>
      <c r="C52" s="61"/>
      <c r="P52" s="46"/>
    </row>
    <row r="53" spans="1:16" ht="25.5">
      <c r="A53" s="97" t="s">
        <v>166</v>
      </c>
      <c r="B53" s="95" t="s">
        <v>308</v>
      </c>
      <c r="C53" s="96"/>
      <c r="P53" s="46"/>
    </row>
    <row r="54" spans="1:16" ht="25.5">
      <c r="A54" s="97" t="s">
        <v>166</v>
      </c>
      <c r="B54" s="95" t="s">
        <v>307</v>
      </c>
      <c r="C54" s="96"/>
      <c r="P54" s="46"/>
    </row>
    <row r="55" spans="1:16" ht="26.25" thickBot="1">
      <c r="A55" s="63" t="s">
        <v>166</v>
      </c>
      <c r="B55" s="60" t="s">
        <v>213</v>
      </c>
      <c r="C55" s="64">
        <f>C49+C50+C51+C52+C53+C54</f>
        <v>0</v>
      </c>
      <c r="D55" s="67" t="e">
        <f>C55-L43</f>
        <v>#REF!</v>
      </c>
      <c r="E55" s="52"/>
      <c r="P55" s="46"/>
    </row>
    <row r="56" spans="1:16">
      <c r="P56" s="46"/>
    </row>
    <row r="57" spans="1:16">
      <c r="P57" s="46"/>
    </row>
    <row r="58" spans="1:16">
      <c r="P58" s="46"/>
    </row>
    <row r="59" spans="1:16">
      <c r="P59" s="46"/>
    </row>
    <row r="60" spans="1:16">
      <c r="P60" s="46"/>
    </row>
    <row r="61" spans="1:16">
      <c r="P61" s="46"/>
    </row>
    <row r="62" spans="1:16">
      <c r="P62" s="46"/>
    </row>
    <row r="63" spans="1:16">
      <c r="P63" s="46"/>
    </row>
    <row r="64" spans="1:16">
      <c r="P64" s="46"/>
    </row>
    <row r="65" spans="16:16">
      <c r="P65" s="46"/>
    </row>
    <row r="66" spans="16:16">
      <c r="P66" s="46"/>
    </row>
    <row r="67" spans="16:16">
      <c r="P67" s="46"/>
    </row>
    <row r="68" spans="16:16">
      <c r="P68" s="46"/>
    </row>
    <row r="69" spans="16:16">
      <c r="P69" s="46"/>
    </row>
    <row r="70" spans="16:16">
      <c r="P70" s="46"/>
    </row>
    <row r="71" spans="16:16">
      <c r="P71" s="46"/>
    </row>
    <row r="72" spans="16:16">
      <c r="P72" s="46"/>
    </row>
    <row r="73" spans="16:16">
      <c r="P73" s="46"/>
    </row>
    <row r="74" spans="16:16">
      <c r="P74" s="46"/>
    </row>
    <row r="75" spans="16:16">
      <c r="P75" s="46"/>
    </row>
    <row r="76" spans="16:16">
      <c r="P76" s="46"/>
    </row>
    <row r="77" spans="16:16">
      <c r="P77" s="46"/>
    </row>
    <row r="78" spans="16:16">
      <c r="P78" s="46"/>
    </row>
    <row r="79" spans="16:16">
      <c r="P79" s="46"/>
    </row>
    <row r="80" spans="16:16">
      <c r="P80" s="46"/>
    </row>
    <row r="81" spans="16:16">
      <c r="P81" s="46"/>
    </row>
    <row r="82" spans="16:16">
      <c r="P82" s="46"/>
    </row>
    <row r="83" spans="16:16">
      <c r="P83" s="46"/>
    </row>
    <row r="84" spans="16:16">
      <c r="P84" s="46"/>
    </row>
    <row r="85" spans="16:16">
      <c r="P85" s="46"/>
    </row>
    <row r="86" spans="16:16">
      <c r="P86" s="46"/>
    </row>
    <row r="87" spans="16:16">
      <c r="P87" s="46"/>
    </row>
    <row r="88" spans="16:16">
      <c r="P88" s="46"/>
    </row>
    <row r="89" spans="16:16">
      <c r="P89" s="46"/>
    </row>
    <row r="90" spans="16:16">
      <c r="P90" s="46"/>
    </row>
    <row r="91" spans="16:16">
      <c r="P91" s="46"/>
    </row>
    <row r="92" spans="16:16">
      <c r="P92" s="46"/>
    </row>
    <row r="93" spans="16:16">
      <c r="P93" s="46"/>
    </row>
    <row r="94" spans="16:16">
      <c r="P94" s="46"/>
    </row>
    <row r="95" spans="16:16">
      <c r="P95" s="46"/>
    </row>
    <row r="96" spans="16:16">
      <c r="P96" s="46"/>
    </row>
    <row r="97" spans="16:16">
      <c r="P97" s="46"/>
    </row>
    <row r="98" spans="16:16">
      <c r="P98" s="46"/>
    </row>
    <row r="99" spans="16:16">
      <c r="P99" s="46"/>
    </row>
    <row r="100" spans="16:16">
      <c r="P100" s="46"/>
    </row>
    <row r="101" spans="16:16">
      <c r="P101" s="46"/>
    </row>
    <row r="102" spans="16:16">
      <c r="P102" s="46"/>
    </row>
    <row r="103" spans="16:16">
      <c r="P103" s="46"/>
    </row>
    <row r="104" spans="16:16">
      <c r="P104" s="46"/>
    </row>
    <row r="105" spans="16:16">
      <c r="P105" s="46"/>
    </row>
    <row r="106" spans="16:16">
      <c r="P106" s="46"/>
    </row>
    <row r="107" spans="16:16">
      <c r="P107" s="46"/>
    </row>
    <row r="108" spans="16:16">
      <c r="P108" s="46"/>
    </row>
    <row r="109" spans="16:16">
      <c r="P109" s="46"/>
    </row>
    <row r="110" spans="16:16">
      <c r="P110" s="46"/>
    </row>
    <row r="111" spans="16:16">
      <c r="P111" s="46"/>
    </row>
    <row r="112" spans="16:16">
      <c r="P112" s="46"/>
    </row>
    <row r="113" spans="16:16">
      <c r="P113" s="46"/>
    </row>
    <row r="114" spans="16:16">
      <c r="P114" s="46"/>
    </row>
    <row r="115" spans="16:16">
      <c r="P115" s="46"/>
    </row>
    <row r="116" spans="16:16">
      <c r="P116" s="46"/>
    </row>
    <row r="117" spans="16:16">
      <c r="P117" s="46"/>
    </row>
    <row r="118" spans="16:16">
      <c r="P118" s="46"/>
    </row>
    <row r="119" spans="16:16">
      <c r="P119" s="46"/>
    </row>
    <row r="120" spans="16:16">
      <c r="P120" s="46"/>
    </row>
    <row r="121" spans="16:16">
      <c r="P121" s="46"/>
    </row>
    <row r="122" spans="16:16">
      <c r="P122" s="46"/>
    </row>
    <row r="123" spans="16:16">
      <c r="P123" s="46"/>
    </row>
    <row r="124" spans="16:16">
      <c r="P124" s="46"/>
    </row>
    <row r="125" spans="16:16">
      <c r="P125" s="46"/>
    </row>
    <row r="126" spans="16:16">
      <c r="P126" s="46"/>
    </row>
    <row r="127" spans="16:16">
      <c r="P127" s="46"/>
    </row>
    <row r="128" spans="16:16">
      <c r="P128" s="46"/>
    </row>
    <row r="129" spans="16:16">
      <c r="P129" s="46"/>
    </row>
    <row r="130" spans="16:16">
      <c r="P130" s="46"/>
    </row>
    <row r="131" spans="16:16">
      <c r="P131" s="46"/>
    </row>
    <row r="132" spans="16:16">
      <c r="P132" s="46"/>
    </row>
    <row r="133" spans="16:16">
      <c r="P133" s="46"/>
    </row>
    <row r="134" spans="16:16">
      <c r="P134" s="46"/>
    </row>
    <row r="135" spans="16:16">
      <c r="P135" s="46"/>
    </row>
    <row r="136" spans="16:16">
      <c r="P136" s="46"/>
    </row>
    <row r="137" spans="16:16">
      <c r="P137" s="46"/>
    </row>
    <row r="138" spans="16:16">
      <c r="P138" s="46"/>
    </row>
    <row r="139" spans="16:16">
      <c r="P139" s="46"/>
    </row>
    <row r="140" spans="16:16">
      <c r="P140" s="46"/>
    </row>
    <row r="141" spans="16:16">
      <c r="P141" s="46"/>
    </row>
    <row r="142" spans="16:16">
      <c r="P142" s="46"/>
    </row>
    <row r="143" spans="16:16">
      <c r="P143" s="46"/>
    </row>
    <row r="144" spans="16:16">
      <c r="P144" s="46"/>
    </row>
    <row r="145" spans="16:16">
      <c r="P145" s="46"/>
    </row>
    <row r="146" spans="16:16">
      <c r="P146" s="46"/>
    </row>
    <row r="147" spans="16:16">
      <c r="P147" s="46"/>
    </row>
    <row r="148" spans="16:16">
      <c r="P148" s="46"/>
    </row>
    <row r="149" spans="16:16">
      <c r="P149" s="46"/>
    </row>
    <row r="150" spans="16:16">
      <c r="P150" s="46"/>
    </row>
    <row r="151" spans="16:16">
      <c r="P151" s="46"/>
    </row>
    <row r="152" spans="16:16">
      <c r="P152" s="46"/>
    </row>
    <row r="153" spans="16:16">
      <c r="P153" s="46"/>
    </row>
    <row r="154" spans="16:16">
      <c r="P154" s="46"/>
    </row>
    <row r="155" spans="16:16">
      <c r="P155" s="46"/>
    </row>
    <row r="156" spans="16:16">
      <c r="P156" s="46"/>
    </row>
    <row r="157" spans="16:16">
      <c r="P157" s="46"/>
    </row>
    <row r="158" spans="16:16">
      <c r="P158" s="46"/>
    </row>
    <row r="159" spans="16:16">
      <c r="P159" s="46"/>
    </row>
    <row r="160" spans="16:16">
      <c r="P160" s="46"/>
    </row>
    <row r="161" spans="16:16">
      <c r="P161" s="46"/>
    </row>
    <row r="162" spans="16:16">
      <c r="P162" s="46"/>
    </row>
    <row r="163" spans="16:16">
      <c r="P163" s="46"/>
    </row>
    <row r="164" spans="16:16">
      <c r="P164" s="46"/>
    </row>
    <row r="165" spans="16:16">
      <c r="P165" s="46"/>
    </row>
    <row r="166" spans="16:16">
      <c r="P166" s="46"/>
    </row>
    <row r="167" spans="16:16">
      <c r="P167" s="46"/>
    </row>
    <row r="168" spans="16:16">
      <c r="P168" s="46"/>
    </row>
    <row r="169" spans="16:16">
      <c r="P169" s="46"/>
    </row>
    <row r="170" spans="16:16">
      <c r="P170" s="46"/>
    </row>
    <row r="171" spans="16:16">
      <c r="P171" s="46"/>
    </row>
    <row r="172" spans="16:16">
      <c r="P172" s="46"/>
    </row>
    <row r="173" spans="16:16">
      <c r="P173" s="46"/>
    </row>
    <row r="174" spans="16:16">
      <c r="P174" s="46"/>
    </row>
    <row r="175" spans="16:16">
      <c r="P175" s="46"/>
    </row>
    <row r="176" spans="16:16">
      <c r="P176" s="46"/>
    </row>
    <row r="177" spans="16:16">
      <c r="P177" s="46"/>
    </row>
    <row r="178" spans="16:16">
      <c r="P178" s="46"/>
    </row>
    <row r="179" spans="16:16">
      <c r="P179" s="46"/>
    </row>
    <row r="180" spans="16:16">
      <c r="P180" s="46"/>
    </row>
    <row r="181" spans="16:16">
      <c r="P181" s="46"/>
    </row>
    <row r="182" spans="16:16">
      <c r="P182" s="46"/>
    </row>
    <row r="183" spans="16:16">
      <c r="P183" s="46"/>
    </row>
    <row r="184" spans="16:16">
      <c r="P184" s="46"/>
    </row>
    <row r="185" spans="16:16">
      <c r="P185" s="46"/>
    </row>
    <row r="186" spans="16:16">
      <c r="P186" s="46"/>
    </row>
    <row r="187" spans="16:16">
      <c r="P187" s="46"/>
    </row>
    <row r="188" spans="16:16">
      <c r="P188" s="46"/>
    </row>
    <row r="189" spans="16:16">
      <c r="P189" s="46"/>
    </row>
    <row r="190" spans="16:16">
      <c r="P190" s="46"/>
    </row>
    <row r="191" spans="16:16">
      <c r="P191" s="46"/>
    </row>
    <row r="192" spans="16:16">
      <c r="P192" s="46"/>
    </row>
    <row r="193" spans="16:16">
      <c r="P193" s="46"/>
    </row>
    <row r="194" spans="16:16">
      <c r="P194" s="46"/>
    </row>
    <row r="195" spans="16:16">
      <c r="P195" s="46"/>
    </row>
    <row r="196" spans="16:16">
      <c r="P196" s="46"/>
    </row>
    <row r="197" spans="16:16">
      <c r="P197" s="46"/>
    </row>
    <row r="198" spans="16:16">
      <c r="P198" s="46"/>
    </row>
    <row r="199" spans="16:16">
      <c r="P199" s="46"/>
    </row>
    <row r="200" spans="16:16">
      <c r="P200" s="46"/>
    </row>
    <row r="201" spans="16:16">
      <c r="P201" s="46"/>
    </row>
    <row r="202" spans="16:16">
      <c r="P202" s="46"/>
    </row>
    <row r="203" spans="16:16">
      <c r="P203" s="46"/>
    </row>
    <row r="204" spans="16:16">
      <c r="P204" s="46"/>
    </row>
    <row r="205" spans="16:16">
      <c r="P205" s="46"/>
    </row>
    <row r="206" spans="16:16">
      <c r="P206" s="46"/>
    </row>
    <row r="207" spans="16:16">
      <c r="P207" s="46"/>
    </row>
    <row r="208" spans="16:16">
      <c r="P208" s="46"/>
    </row>
    <row r="209" spans="16:16">
      <c r="P209" s="46"/>
    </row>
    <row r="210" spans="16:16">
      <c r="P210" s="46"/>
    </row>
    <row r="211" spans="16:16">
      <c r="P211" s="46"/>
    </row>
    <row r="212" spans="16:16">
      <c r="P212" s="46"/>
    </row>
    <row r="213" spans="16:16">
      <c r="P213" s="46"/>
    </row>
    <row r="214" spans="16:16">
      <c r="P214" s="46"/>
    </row>
    <row r="215" spans="16:16">
      <c r="P215" s="46"/>
    </row>
    <row r="216" spans="16:16">
      <c r="P216" s="46"/>
    </row>
    <row r="217" spans="16:16">
      <c r="P217" s="46"/>
    </row>
    <row r="218" spans="16:16">
      <c r="P218" s="46"/>
    </row>
    <row r="219" spans="16:16">
      <c r="P219" s="46"/>
    </row>
    <row r="220" spans="16:16">
      <c r="P220" s="46"/>
    </row>
    <row r="221" spans="16:16">
      <c r="P221" s="46"/>
    </row>
    <row r="222" spans="16:16">
      <c r="P222" s="46"/>
    </row>
    <row r="223" spans="16:16">
      <c r="P223" s="46"/>
    </row>
    <row r="224" spans="16:16">
      <c r="P224" s="46"/>
    </row>
    <row r="225" spans="16:16">
      <c r="P225" s="46"/>
    </row>
    <row r="226" spans="16:16">
      <c r="P226" s="46"/>
    </row>
    <row r="227" spans="16:16">
      <c r="P227" s="46"/>
    </row>
    <row r="228" spans="16:16">
      <c r="P228" s="46"/>
    </row>
    <row r="229" spans="16:16">
      <c r="P229" s="46"/>
    </row>
    <row r="230" spans="16:16">
      <c r="P230" s="46"/>
    </row>
    <row r="231" spans="16:16">
      <c r="P231" s="46"/>
    </row>
    <row r="232" spans="16:16">
      <c r="P232" s="46"/>
    </row>
    <row r="233" spans="16:16">
      <c r="P233" s="46"/>
    </row>
    <row r="234" spans="16:16">
      <c r="P234" s="46"/>
    </row>
    <row r="235" spans="16:16">
      <c r="P235" s="46"/>
    </row>
    <row r="236" spans="16:16">
      <c r="P236" s="46"/>
    </row>
    <row r="237" spans="16:16">
      <c r="P237" s="46"/>
    </row>
    <row r="238" spans="16:16">
      <c r="P238" s="46"/>
    </row>
    <row r="239" spans="16:16">
      <c r="P239" s="46"/>
    </row>
    <row r="240" spans="16:16">
      <c r="P240" s="46"/>
    </row>
    <row r="241" spans="16:16">
      <c r="P241" s="46"/>
    </row>
    <row r="242" spans="16:16">
      <c r="P242" s="46"/>
    </row>
    <row r="243" spans="16:16">
      <c r="P243" s="46"/>
    </row>
    <row r="244" spans="16:16">
      <c r="P244" s="46"/>
    </row>
    <row r="245" spans="16:16">
      <c r="P245" s="46"/>
    </row>
    <row r="246" spans="16:16">
      <c r="P246" s="46"/>
    </row>
    <row r="247" spans="16:16">
      <c r="P247" s="46"/>
    </row>
    <row r="248" spans="16:16">
      <c r="P248" s="46"/>
    </row>
    <row r="249" spans="16:16">
      <c r="P249" s="46"/>
    </row>
    <row r="250" spans="16:16">
      <c r="P250" s="46"/>
    </row>
    <row r="251" spans="16:16">
      <c r="P251" s="46"/>
    </row>
    <row r="252" spans="16:16">
      <c r="P252" s="46"/>
    </row>
    <row r="253" spans="16:16">
      <c r="P253" s="46"/>
    </row>
    <row r="254" spans="16:16">
      <c r="P254" s="46"/>
    </row>
    <row r="255" spans="16:16">
      <c r="P255" s="46"/>
    </row>
    <row r="256" spans="16:16">
      <c r="P256" s="46"/>
    </row>
    <row r="257" spans="16:16">
      <c r="P257" s="46"/>
    </row>
    <row r="258" spans="16:16">
      <c r="P258" s="46"/>
    </row>
    <row r="259" spans="16:16">
      <c r="P259" s="46"/>
    </row>
    <row r="260" spans="16:16">
      <c r="P260" s="46"/>
    </row>
    <row r="261" spans="16:16">
      <c r="P261" s="46"/>
    </row>
    <row r="262" spans="16:16">
      <c r="P262" s="46"/>
    </row>
    <row r="263" spans="16:16">
      <c r="P263" s="46"/>
    </row>
    <row r="264" spans="16:16">
      <c r="P264" s="46"/>
    </row>
    <row r="265" spans="16:16">
      <c r="P265" s="46"/>
    </row>
    <row r="266" spans="16:16">
      <c r="P266" s="46"/>
    </row>
    <row r="267" spans="16:16">
      <c r="P267" s="46"/>
    </row>
    <row r="268" spans="16:16">
      <c r="P268" s="46"/>
    </row>
    <row r="269" spans="16:16">
      <c r="P269" s="46"/>
    </row>
    <row r="270" spans="16:16">
      <c r="P270" s="46"/>
    </row>
    <row r="271" spans="16:16">
      <c r="P271" s="46"/>
    </row>
    <row r="272" spans="16:16">
      <c r="P272" s="46"/>
    </row>
    <row r="273" spans="16:16">
      <c r="P273" s="46"/>
    </row>
    <row r="274" spans="16:16">
      <c r="P274" s="46"/>
    </row>
    <row r="275" spans="16:16">
      <c r="P275" s="46"/>
    </row>
    <row r="276" spans="16:16">
      <c r="P276" s="46"/>
    </row>
    <row r="277" spans="16:16">
      <c r="P277" s="46"/>
    </row>
    <row r="278" spans="16:16">
      <c r="P278" s="46"/>
    </row>
    <row r="279" spans="16:16">
      <c r="P279" s="46"/>
    </row>
    <row r="280" spans="16:16">
      <c r="P280" s="46"/>
    </row>
    <row r="281" spans="16:16">
      <c r="P281" s="46"/>
    </row>
    <row r="282" spans="16:16">
      <c r="P282" s="46"/>
    </row>
    <row r="283" spans="16:16">
      <c r="P283" s="46"/>
    </row>
    <row r="284" spans="16:16">
      <c r="P284" s="46"/>
    </row>
    <row r="285" spans="16:16">
      <c r="P285" s="46"/>
    </row>
    <row r="286" spans="16:16">
      <c r="P286" s="46"/>
    </row>
    <row r="287" spans="16:16">
      <c r="P287" s="46"/>
    </row>
    <row r="288" spans="16:16">
      <c r="P288" s="46"/>
    </row>
    <row r="289" spans="16:16">
      <c r="P289" s="46"/>
    </row>
    <row r="290" spans="16:16">
      <c r="P290" s="46"/>
    </row>
    <row r="291" spans="16:16">
      <c r="P291" s="46"/>
    </row>
    <row r="292" spans="16:16">
      <c r="P292" s="46"/>
    </row>
    <row r="293" spans="16:16">
      <c r="P293" s="46"/>
    </row>
    <row r="294" spans="16:16">
      <c r="P294" s="46"/>
    </row>
    <row r="295" spans="16:16">
      <c r="P295" s="46"/>
    </row>
    <row r="296" spans="16:16">
      <c r="P296" s="46"/>
    </row>
    <row r="297" spans="16:16">
      <c r="P297" s="46"/>
    </row>
    <row r="298" spans="16:16">
      <c r="P298" s="46"/>
    </row>
    <row r="299" spans="16:16">
      <c r="P299" s="46"/>
    </row>
    <row r="300" spans="16:16">
      <c r="P300" s="46"/>
    </row>
    <row r="301" spans="16:16">
      <c r="P301" s="46"/>
    </row>
    <row r="302" spans="16:16">
      <c r="P302" s="46"/>
    </row>
    <row r="303" spans="16:16">
      <c r="P303" s="46"/>
    </row>
    <row r="304" spans="16:16">
      <c r="P304" s="46"/>
    </row>
    <row r="305" spans="16:16">
      <c r="P305" s="46"/>
    </row>
    <row r="306" spans="16:16">
      <c r="P306" s="46"/>
    </row>
    <row r="307" spans="16:16">
      <c r="P307" s="46"/>
    </row>
    <row r="308" spans="16:16">
      <c r="P308" s="46"/>
    </row>
    <row r="309" spans="16:16">
      <c r="P309" s="46"/>
    </row>
    <row r="310" spans="16:16">
      <c r="P310" s="46"/>
    </row>
    <row r="311" spans="16:16">
      <c r="P311" s="46"/>
    </row>
    <row r="312" spans="16:16">
      <c r="P312" s="46"/>
    </row>
    <row r="313" spans="16:16">
      <c r="P313" s="46"/>
    </row>
    <row r="314" spans="16:16">
      <c r="P314" s="46"/>
    </row>
    <row r="315" spans="16:16">
      <c r="P315" s="46"/>
    </row>
    <row r="316" spans="16:16">
      <c r="P316" s="46"/>
    </row>
    <row r="317" spans="16:16">
      <c r="P317" s="46"/>
    </row>
    <row r="318" spans="16:16">
      <c r="P318" s="46"/>
    </row>
    <row r="319" spans="16:16">
      <c r="P319" s="46"/>
    </row>
    <row r="320" spans="16:16">
      <c r="P320" s="46"/>
    </row>
    <row r="321" spans="16:16">
      <c r="P321" s="46"/>
    </row>
    <row r="322" spans="16:16">
      <c r="P322" s="46"/>
    </row>
    <row r="323" spans="16:16">
      <c r="P323" s="46"/>
    </row>
    <row r="324" spans="16:16">
      <c r="P324" s="46"/>
    </row>
    <row r="325" spans="16:16">
      <c r="P325" s="46"/>
    </row>
    <row r="326" spans="16:16">
      <c r="P326" s="46"/>
    </row>
    <row r="327" spans="16:16">
      <c r="P327" s="46"/>
    </row>
    <row r="328" spans="16:16">
      <c r="P328" s="46"/>
    </row>
    <row r="329" spans="16:16">
      <c r="P329" s="46"/>
    </row>
    <row r="330" spans="16:16">
      <c r="P330" s="46"/>
    </row>
    <row r="331" spans="16:16">
      <c r="P331" s="46"/>
    </row>
    <row r="332" spans="16:16">
      <c r="P332" s="46"/>
    </row>
    <row r="333" spans="16:16">
      <c r="P333" s="46"/>
    </row>
    <row r="334" spans="16:16">
      <c r="P334" s="46"/>
    </row>
    <row r="335" spans="16:16">
      <c r="P335" s="46"/>
    </row>
    <row r="336" spans="16:16">
      <c r="P336" s="46"/>
    </row>
    <row r="337" spans="16:16">
      <c r="P337" s="46"/>
    </row>
    <row r="338" spans="16:16">
      <c r="P338" s="46"/>
    </row>
    <row r="339" spans="16:16">
      <c r="P339" s="46"/>
    </row>
    <row r="340" spans="16:16">
      <c r="P340" s="46"/>
    </row>
    <row r="341" spans="16:16">
      <c r="P341" s="46"/>
    </row>
    <row r="342" spans="16:16">
      <c r="P342" s="46"/>
    </row>
    <row r="343" spans="16:16">
      <c r="P343" s="46"/>
    </row>
    <row r="344" spans="16:16">
      <c r="P344" s="46"/>
    </row>
    <row r="345" spans="16:16">
      <c r="P345" s="46"/>
    </row>
    <row r="346" spans="16:16">
      <c r="P346" s="46"/>
    </row>
    <row r="347" spans="16:16">
      <c r="P347" s="46"/>
    </row>
    <row r="348" spans="16:16">
      <c r="P348" s="46"/>
    </row>
    <row r="349" spans="16:16">
      <c r="P349" s="46"/>
    </row>
    <row r="350" spans="16:16">
      <c r="P350" s="46"/>
    </row>
    <row r="351" spans="16:16">
      <c r="P351" s="46"/>
    </row>
    <row r="352" spans="16:16">
      <c r="P352" s="46"/>
    </row>
    <row r="353" spans="16:16">
      <c r="P353" s="46"/>
    </row>
    <row r="354" spans="16:16">
      <c r="P354" s="46"/>
    </row>
    <row r="355" spans="16:16">
      <c r="P355" s="46"/>
    </row>
    <row r="356" spans="16:16">
      <c r="P356" s="46"/>
    </row>
    <row r="357" spans="16:16">
      <c r="P357" s="46"/>
    </row>
    <row r="358" spans="16:16">
      <c r="P358" s="46"/>
    </row>
    <row r="359" spans="16:16">
      <c r="P359" s="46"/>
    </row>
    <row r="360" spans="16:16">
      <c r="P360" s="46"/>
    </row>
    <row r="361" spans="16:16">
      <c r="P361" s="46"/>
    </row>
    <row r="362" spans="16:16">
      <c r="P362" s="46"/>
    </row>
    <row r="363" spans="16:16">
      <c r="P363" s="46"/>
    </row>
    <row r="364" spans="16:16">
      <c r="P364" s="46"/>
    </row>
    <row r="365" spans="16:16">
      <c r="P365" s="46"/>
    </row>
    <row r="366" spans="16:16">
      <c r="P366" s="46"/>
    </row>
    <row r="367" spans="16:16">
      <c r="P367" s="46"/>
    </row>
    <row r="368" spans="16:16">
      <c r="P368" s="46"/>
    </row>
    <row r="369" spans="16:16">
      <c r="P369" s="46"/>
    </row>
    <row r="370" spans="16:16">
      <c r="P370" s="46"/>
    </row>
    <row r="371" spans="16:16">
      <c r="P371" s="46"/>
    </row>
    <row r="372" spans="16:16">
      <c r="P372" s="46"/>
    </row>
    <row r="373" spans="16:16">
      <c r="P373" s="46"/>
    </row>
    <row r="374" spans="16:16">
      <c r="P374" s="46"/>
    </row>
    <row r="375" spans="16:16">
      <c r="P375" s="46"/>
    </row>
    <row r="376" spans="16:16">
      <c r="P376" s="46"/>
    </row>
    <row r="377" spans="16:16">
      <c r="P377" s="46"/>
    </row>
    <row r="378" spans="16:16">
      <c r="P378" s="46"/>
    </row>
    <row r="379" spans="16:16">
      <c r="P379" s="46"/>
    </row>
    <row r="380" spans="16:16">
      <c r="P380" s="46"/>
    </row>
    <row r="381" spans="16:16">
      <c r="P381" s="46"/>
    </row>
    <row r="382" spans="16:16">
      <c r="P382" s="46"/>
    </row>
    <row r="383" spans="16:16">
      <c r="P383" s="46"/>
    </row>
    <row r="384" spans="16:16">
      <c r="P384" s="46"/>
    </row>
    <row r="385" spans="16:16">
      <c r="P385" s="46"/>
    </row>
    <row r="386" spans="16:16">
      <c r="P386" s="46"/>
    </row>
    <row r="387" spans="16:16">
      <c r="P387" s="46"/>
    </row>
    <row r="388" spans="16:16">
      <c r="P388" s="46"/>
    </row>
    <row r="389" spans="16:16">
      <c r="P389" s="46"/>
    </row>
    <row r="390" spans="16:16">
      <c r="P390" s="46"/>
    </row>
    <row r="391" spans="16:16">
      <c r="P391" s="46"/>
    </row>
    <row r="392" spans="16:16">
      <c r="P392" s="46"/>
    </row>
    <row r="393" spans="16:16">
      <c r="P393" s="46"/>
    </row>
    <row r="394" spans="16:16">
      <c r="P394" s="46"/>
    </row>
    <row r="395" spans="16:16">
      <c r="P395" s="46"/>
    </row>
    <row r="396" spans="16:16">
      <c r="P396" s="46"/>
    </row>
    <row r="397" spans="16:16">
      <c r="P397" s="46"/>
    </row>
    <row r="398" spans="16:16">
      <c r="P398" s="46"/>
    </row>
    <row r="399" spans="16:16">
      <c r="P399" s="46"/>
    </row>
    <row r="400" spans="16:16">
      <c r="P400" s="46"/>
    </row>
    <row r="401" spans="16:16">
      <c r="P401" s="46"/>
    </row>
    <row r="402" spans="16:16">
      <c r="P402" s="46"/>
    </row>
    <row r="403" spans="16:16">
      <c r="P403" s="46"/>
    </row>
    <row r="404" spans="16:16">
      <c r="P404" s="46"/>
    </row>
    <row r="405" spans="16:16">
      <c r="P405" s="46"/>
    </row>
    <row r="406" spans="16:16">
      <c r="P406" s="46"/>
    </row>
    <row r="407" spans="16:16">
      <c r="P407" s="46"/>
    </row>
    <row r="408" spans="16:16">
      <c r="P408" s="46"/>
    </row>
    <row r="409" spans="16:16">
      <c r="P409" s="46"/>
    </row>
    <row r="410" spans="16:16">
      <c r="P410" s="46"/>
    </row>
    <row r="411" spans="16:16">
      <c r="P411" s="46"/>
    </row>
    <row r="412" spans="16:16">
      <c r="P412" s="46"/>
    </row>
    <row r="413" spans="16:16">
      <c r="P413" s="46"/>
    </row>
    <row r="414" spans="16:16">
      <c r="P414" s="46"/>
    </row>
    <row r="415" spans="16:16">
      <c r="P415" s="46"/>
    </row>
    <row r="416" spans="16:16">
      <c r="P416" s="46"/>
    </row>
    <row r="417" spans="16:16">
      <c r="P417" s="46"/>
    </row>
    <row r="418" spans="16:16">
      <c r="P418" s="46"/>
    </row>
    <row r="419" spans="16:16">
      <c r="P419" s="46"/>
    </row>
    <row r="420" spans="16:16">
      <c r="P420" s="46"/>
    </row>
    <row r="421" spans="16:16">
      <c r="P421" s="46"/>
    </row>
    <row r="422" spans="16:16">
      <c r="P422" s="46"/>
    </row>
    <row r="423" spans="16:16">
      <c r="P423" s="46"/>
    </row>
    <row r="424" spans="16:16">
      <c r="P424" s="46"/>
    </row>
    <row r="425" spans="16:16">
      <c r="P425" s="46"/>
    </row>
    <row r="426" spans="16:16">
      <c r="P426" s="46"/>
    </row>
    <row r="427" spans="16:16">
      <c r="P427" s="46"/>
    </row>
    <row r="428" spans="16:16">
      <c r="P428" s="46"/>
    </row>
    <row r="429" spans="16:16">
      <c r="P429" s="46"/>
    </row>
    <row r="430" spans="16:16">
      <c r="P430" s="46"/>
    </row>
    <row r="431" spans="16:16">
      <c r="P431" s="46"/>
    </row>
    <row r="432" spans="16:16">
      <c r="P432" s="46"/>
    </row>
    <row r="433" spans="16:16">
      <c r="P433" s="46"/>
    </row>
    <row r="434" spans="16:16">
      <c r="P434" s="46"/>
    </row>
    <row r="435" spans="16:16">
      <c r="P435" s="46"/>
    </row>
    <row r="436" spans="16:16">
      <c r="P436" s="46"/>
    </row>
    <row r="437" spans="16:16">
      <c r="P437" s="46"/>
    </row>
    <row r="438" spans="16:16">
      <c r="P438" s="46"/>
    </row>
    <row r="439" spans="16:16">
      <c r="P439" s="46"/>
    </row>
    <row r="440" spans="16:16">
      <c r="P440" s="46"/>
    </row>
    <row r="441" spans="16:16">
      <c r="P441" s="46"/>
    </row>
    <row r="442" spans="16:16">
      <c r="P442" s="46"/>
    </row>
    <row r="443" spans="16:16">
      <c r="P443" s="46"/>
    </row>
    <row r="444" spans="16:16">
      <c r="P444" s="46"/>
    </row>
    <row r="445" spans="16:16">
      <c r="P445" s="46"/>
    </row>
    <row r="446" spans="16:16">
      <c r="P446" s="46"/>
    </row>
    <row r="447" spans="16:16">
      <c r="P447" s="46"/>
    </row>
    <row r="448" spans="16:16">
      <c r="P448" s="46"/>
    </row>
    <row r="449" spans="16:16">
      <c r="P449" s="46"/>
    </row>
    <row r="450" spans="16:16">
      <c r="P450" s="46"/>
    </row>
    <row r="451" spans="16:16">
      <c r="P451" s="46"/>
    </row>
    <row r="452" spans="16:16">
      <c r="P452" s="46"/>
    </row>
    <row r="453" spans="16:16">
      <c r="P453" s="46"/>
    </row>
    <row r="454" spans="16:16">
      <c r="P454" s="46"/>
    </row>
    <row r="455" spans="16:16">
      <c r="P455" s="46"/>
    </row>
    <row r="456" spans="16:16">
      <c r="P456" s="46"/>
    </row>
    <row r="457" spans="16:16">
      <c r="P457" s="46"/>
    </row>
    <row r="458" spans="16:16">
      <c r="P458" s="46"/>
    </row>
    <row r="459" spans="16:16">
      <c r="P459" s="46"/>
    </row>
    <row r="460" spans="16:16">
      <c r="P460" s="46"/>
    </row>
    <row r="461" spans="16:16">
      <c r="P461" s="46"/>
    </row>
    <row r="462" spans="16:16">
      <c r="P462" s="46"/>
    </row>
    <row r="463" spans="16:16">
      <c r="P463" s="46"/>
    </row>
    <row r="464" spans="16:16">
      <c r="P464" s="46"/>
    </row>
    <row r="465" spans="16:16">
      <c r="P465" s="46"/>
    </row>
    <row r="466" spans="16:16">
      <c r="P466" s="46"/>
    </row>
    <row r="467" spans="16:16">
      <c r="P467" s="46"/>
    </row>
    <row r="468" spans="16:16">
      <c r="P468" s="46"/>
    </row>
    <row r="469" spans="16:16">
      <c r="P469" s="46"/>
    </row>
    <row r="470" spans="16:16">
      <c r="P470" s="46"/>
    </row>
    <row r="471" spans="16:16">
      <c r="P471" s="46"/>
    </row>
    <row r="472" spans="16:16">
      <c r="P472" s="46"/>
    </row>
    <row r="473" spans="16:16">
      <c r="P473" s="46"/>
    </row>
    <row r="474" spans="16:16">
      <c r="P474" s="46"/>
    </row>
    <row r="475" spans="16:16">
      <c r="P475" s="46"/>
    </row>
    <row r="476" spans="16:16">
      <c r="P476" s="46"/>
    </row>
    <row r="477" spans="16:16">
      <c r="P477" s="46"/>
    </row>
    <row r="478" spans="16:16">
      <c r="P478" s="46"/>
    </row>
    <row r="479" spans="16:16">
      <c r="P479" s="46"/>
    </row>
    <row r="480" spans="16:16">
      <c r="P480" s="46"/>
    </row>
    <row r="481" spans="16:16">
      <c r="P481" s="46"/>
    </row>
    <row r="482" spans="16:16">
      <c r="P482" s="46"/>
    </row>
    <row r="483" spans="16:16">
      <c r="P483" s="46"/>
    </row>
    <row r="484" spans="16:16">
      <c r="P484" s="46"/>
    </row>
    <row r="485" spans="16:16">
      <c r="P485" s="46"/>
    </row>
    <row r="486" spans="16:16">
      <c r="P486" s="46"/>
    </row>
    <row r="487" spans="16:16">
      <c r="P487" s="46"/>
    </row>
    <row r="488" spans="16:16">
      <c r="P488" s="46"/>
    </row>
    <row r="489" spans="16:16">
      <c r="P489" s="46"/>
    </row>
    <row r="490" spans="16:16">
      <c r="P490" s="46"/>
    </row>
    <row r="491" spans="16:16">
      <c r="P491" s="46"/>
    </row>
    <row r="492" spans="16:16">
      <c r="P492" s="46"/>
    </row>
    <row r="493" spans="16:16">
      <c r="P493" s="46"/>
    </row>
    <row r="494" spans="16:16">
      <c r="P494" s="46"/>
    </row>
    <row r="495" spans="16:16">
      <c r="P495" s="46"/>
    </row>
    <row r="496" spans="16:16">
      <c r="P496" s="46"/>
    </row>
    <row r="497" spans="16:16">
      <c r="P497" s="46"/>
    </row>
    <row r="498" spans="16:16">
      <c r="P498" s="46"/>
    </row>
    <row r="499" spans="16:16">
      <c r="P499" s="46"/>
    </row>
    <row r="500" spans="16:16">
      <c r="P500" s="46"/>
    </row>
    <row r="501" spans="16:16">
      <c r="P501" s="46"/>
    </row>
    <row r="502" spans="16:16">
      <c r="P502" s="46"/>
    </row>
    <row r="503" spans="16:16">
      <c r="P503" s="46"/>
    </row>
    <row r="504" spans="16:16">
      <c r="P504" s="46"/>
    </row>
    <row r="505" spans="16:16">
      <c r="P505" s="46"/>
    </row>
    <row r="506" spans="16:16">
      <c r="P506" s="46"/>
    </row>
    <row r="507" spans="16:16">
      <c r="P507" s="46"/>
    </row>
    <row r="508" spans="16:16">
      <c r="P508" s="46"/>
    </row>
    <row r="509" spans="16:16">
      <c r="P509" s="46"/>
    </row>
    <row r="510" spans="16:16">
      <c r="P510" s="46"/>
    </row>
    <row r="511" spans="16:16">
      <c r="P511" s="46"/>
    </row>
    <row r="512" spans="16:16">
      <c r="P512" s="46"/>
    </row>
    <row r="513" spans="16:16">
      <c r="P513" s="46"/>
    </row>
    <row r="514" spans="16:16">
      <c r="P514" s="46"/>
    </row>
    <row r="515" spans="16:16">
      <c r="P515" s="46"/>
    </row>
    <row r="516" spans="16:16">
      <c r="P516" s="46"/>
    </row>
    <row r="517" spans="16:16">
      <c r="P517" s="46"/>
    </row>
    <row r="518" spans="16:16">
      <c r="P518" s="46"/>
    </row>
    <row r="519" spans="16:16">
      <c r="P519" s="46"/>
    </row>
    <row r="520" spans="16:16">
      <c r="P520" s="46"/>
    </row>
    <row r="521" spans="16:16">
      <c r="P521" s="46"/>
    </row>
    <row r="522" spans="16:16">
      <c r="P522" s="46"/>
    </row>
    <row r="523" spans="16:16">
      <c r="P523" s="46"/>
    </row>
    <row r="524" spans="16:16">
      <c r="P524" s="46"/>
    </row>
    <row r="525" spans="16:16">
      <c r="P525" s="46"/>
    </row>
    <row r="526" spans="16:16">
      <c r="P526" s="46"/>
    </row>
    <row r="527" spans="16:16">
      <c r="P527" s="46"/>
    </row>
    <row r="528" spans="16:16">
      <c r="P528" s="46"/>
    </row>
    <row r="529" spans="16:16">
      <c r="P529" s="46"/>
    </row>
    <row r="530" spans="16:16">
      <c r="P530" s="46"/>
    </row>
    <row r="531" spans="16:16">
      <c r="P531" s="46"/>
    </row>
    <row r="532" spans="16:16">
      <c r="P532" s="46"/>
    </row>
    <row r="533" spans="16:16">
      <c r="P533" s="46"/>
    </row>
    <row r="534" spans="16:16">
      <c r="P534" s="46"/>
    </row>
    <row r="535" spans="16:16">
      <c r="P535" s="46"/>
    </row>
    <row r="536" spans="16:16">
      <c r="P536" s="46"/>
    </row>
    <row r="537" spans="16:16">
      <c r="P537" s="46"/>
    </row>
    <row r="538" spans="16:16">
      <c r="P538" s="46"/>
    </row>
    <row r="539" spans="16:16">
      <c r="P539" s="46"/>
    </row>
    <row r="540" spans="16:16">
      <c r="P540" s="46"/>
    </row>
    <row r="541" spans="16:16">
      <c r="P541" s="46"/>
    </row>
    <row r="542" spans="16:16">
      <c r="P542" s="46"/>
    </row>
    <row r="543" spans="16:16">
      <c r="P543" s="46"/>
    </row>
    <row r="544" spans="16:16">
      <c r="P544" s="46"/>
    </row>
    <row r="545" spans="16:16">
      <c r="P545" s="46"/>
    </row>
    <row r="546" spans="16:16">
      <c r="P546" s="46"/>
    </row>
    <row r="547" spans="16:16">
      <c r="P547" s="46"/>
    </row>
    <row r="548" spans="16:16">
      <c r="P548" s="46"/>
    </row>
    <row r="549" spans="16:16">
      <c r="P549" s="46"/>
    </row>
    <row r="550" spans="16:16">
      <c r="P550" s="46"/>
    </row>
    <row r="551" spans="16:16">
      <c r="P551" s="46"/>
    </row>
    <row r="552" spans="16:16">
      <c r="P552" s="46"/>
    </row>
    <row r="553" spans="16:16">
      <c r="P553" s="46"/>
    </row>
    <row r="554" spans="16:16">
      <c r="P554" s="46"/>
    </row>
    <row r="555" spans="16:16">
      <c r="P555" s="46"/>
    </row>
    <row r="556" spans="16:16">
      <c r="P556" s="46"/>
    </row>
    <row r="557" spans="16:16">
      <c r="P557" s="46"/>
    </row>
    <row r="558" spans="16:16">
      <c r="P558" s="46"/>
    </row>
    <row r="559" spans="16:16">
      <c r="P559" s="46"/>
    </row>
    <row r="560" spans="16:16">
      <c r="P560" s="46"/>
    </row>
    <row r="561" spans="16:16">
      <c r="P561" s="46"/>
    </row>
    <row r="562" spans="16:16">
      <c r="P562" s="46"/>
    </row>
    <row r="563" spans="16:16">
      <c r="P563" s="46"/>
    </row>
    <row r="564" spans="16:16">
      <c r="P564" s="46"/>
    </row>
    <row r="565" spans="16:16">
      <c r="P565" s="46"/>
    </row>
    <row r="566" spans="16:16">
      <c r="P566" s="46"/>
    </row>
    <row r="567" spans="16:16">
      <c r="P567" s="46"/>
    </row>
    <row r="568" spans="16:16">
      <c r="P568" s="46"/>
    </row>
    <row r="569" spans="16:16">
      <c r="P569" s="46"/>
    </row>
    <row r="570" spans="16:16">
      <c r="P570" s="46"/>
    </row>
    <row r="571" spans="16:16">
      <c r="P571" s="46"/>
    </row>
    <row r="572" spans="16:16">
      <c r="P572" s="46"/>
    </row>
    <row r="573" spans="16:16">
      <c r="P573" s="46"/>
    </row>
    <row r="574" spans="16:16">
      <c r="P574" s="46"/>
    </row>
    <row r="575" spans="16:16">
      <c r="P575" s="46"/>
    </row>
    <row r="576" spans="16:16">
      <c r="P576" s="46"/>
    </row>
    <row r="577" spans="16:16">
      <c r="P577" s="46"/>
    </row>
    <row r="578" spans="16:16">
      <c r="P578" s="46"/>
    </row>
    <row r="579" spans="16:16">
      <c r="P579" s="46"/>
    </row>
    <row r="580" spans="16:16">
      <c r="P580" s="46"/>
    </row>
    <row r="581" spans="16:16">
      <c r="P581" s="46"/>
    </row>
    <row r="582" spans="16:16">
      <c r="P582" s="46"/>
    </row>
    <row r="583" spans="16:16">
      <c r="P583" s="46"/>
    </row>
    <row r="584" spans="16:16">
      <c r="P584" s="46"/>
    </row>
    <row r="585" spans="16:16">
      <c r="P585" s="46"/>
    </row>
    <row r="586" spans="16:16">
      <c r="P586" s="46"/>
    </row>
    <row r="587" spans="16:16">
      <c r="P587" s="46"/>
    </row>
    <row r="588" spans="16:16">
      <c r="P588" s="46"/>
    </row>
    <row r="589" spans="16:16">
      <c r="P589" s="46"/>
    </row>
    <row r="590" spans="16:16">
      <c r="P590" s="46"/>
    </row>
    <row r="591" spans="16:16">
      <c r="P591" s="46"/>
    </row>
    <row r="592" spans="16:16">
      <c r="P592" s="46"/>
    </row>
    <row r="593" spans="16:16">
      <c r="P593" s="46"/>
    </row>
    <row r="594" spans="16:16">
      <c r="P594" s="46"/>
    </row>
    <row r="595" spans="16:16">
      <c r="P595" s="46"/>
    </row>
    <row r="596" spans="16:16">
      <c r="P596" s="46"/>
    </row>
    <row r="597" spans="16:16">
      <c r="P597" s="46"/>
    </row>
    <row r="598" spans="16:16">
      <c r="P598" s="46"/>
    </row>
    <row r="599" spans="16:16">
      <c r="P599" s="46"/>
    </row>
    <row r="600" spans="16:16">
      <c r="P600" s="46"/>
    </row>
    <row r="601" spans="16:16">
      <c r="P601" s="46"/>
    </row>
    <row r="602" spans="16:16">
      <c r="P602" s="46"/>
    </row>
    <row r="603" spans="16:16">
      <c r="P603" s="46"/>
    </row>
    <row r="604" spans="16:16">
      <c r="P604" s="46"/>
    </row>
    <row r="605" spans="16:16">
      <c r="P605" s="46"/>
    </row>
    <row r="606" spans="16:16">
      <c r="P606" s="46"/>
    </row>
    <row r="607" spans="16:16">
      <c r="P607" s="46"/>
    </row>
    <row r="608" spans="16:16">
      <c r="P608" s="46"/>
    </row>
    <row r="609" spans="16:16">
      <c r="P609" s="46"/>
    </row>
    <row r="610" spans="16:16">
      <c r="P610" s="46"/>
    </row>
    <row r="611" spans="16:16">
      <c r="P611" s="46"/>
    </row>
    <row r="612" spans="16:16">
      <c r="P612" s="46"/>
    </row>
    <row r="613" spans="16:16">
      <c r="P613" s="46"/>
    </row>
    <row r="614" spans="16:16">
      <c r="P614" s="46"/>
    </row>
    <row r="615" spans="16:16">
      <c r="P615" s="46"/>
    </row>
    <row r="616" spans="16:16">
      <c r="P616" s="46"/>
    </row>
    <row r="617" spans="16:16">
      <c r="P617" s="46"/>
    </row>
    <row r="618" spans="16:16">
      <c r="P618" s="46"/>
    </row>
    <row r="619" spans="16:16">
      <c r="P619" s="46"/>
    </row>
    <row r="620" spans="16:16">
      <c r="P620" s="46"/>
    </row>
    <row r="621" spans="16:16">
      <c r="P621" s="46"/>
    </row>
    <row r="622" spans="16:16">
      <c r="P622" s="46"/>
    </row>
    <row r="623" spans="16:16">
      <c r="P623" s="46"/>
    </row>
    <row r="624" spans="16:16">
      <c r="P624" s="46"/>
    </row>
    <row r="625" spans="16:16">
      <c r="P625" s="46"/>
    </row>
    <row r="626" spans="16:16">
      <c r="P626" s="46"/>
    </row>
    <row r="627" spans="16:16">
      <c r="P627" s="46"/>
    </row>
    <row r="628" spans="16:16">
      <c r="P628" s="46"/>
    </row>
    <row r="629" spans="16:16">
      <c r="P629" s="46"/>
    </row>
    <row r="630" spans="16:16">
      <c r="P630" s="46"/>
    </row>
    <row r="631" spans="16:16">
      <c r="P631" s="46"/>
    </row>
    <row r="632" spans="16:16">
      <c r="P632" s="46"/>
    </row>
    <row r="633" spans="16:16">
      <c r="P633" s="46"/>
    </row>
    <row r="634" spans="16:16">
      <c r="P634" s="46"/>
    </row>
    <row r="635" spans="16:16">
      <c r="P635" s="46"/>
    </row>
    <row r="636" spans="16:16">
      <c r="P636" s="46"/>
    </row>
    <row r="637" spans="16:16">
      <c r="P637" s="46"/>
    </row>
    <row r="638" spans="16:16">
      <c r="P638" s="46"/>
    </row>
    <row r="639" spans="16:16">
      <c r="P639" s="46"/>
    </row>
    <row r="640" spans="16:16">
      <c r="P640" s="46"/>
    </row>
    <row r="641" spans="16:16">
      <c r="P641" s="46"/>
    </row>
    <row r="642" spans="16:16">
      <c r="P642" s="46"/>
    </row>
    <row r="643" spans="16:16">
      <c r="P643" s="46"/>
    </row>
    <row r="644" spans="16:16">
      <c r="P644" s="46"/>
    </row>
    <row r="645" spans="16:16">
      <c r="P645" s="46"/>
    </row>
    <row r="646" spans="16:16">
      <c r="P646" s="46"/>
    </row>
    <row r="647" spans="16:16">
      <c r="P647" s="46"/>
    </row>
    <row r="648" spans="16:16">
      <c r="P648" s="46"/>
    </row>
    <row r="649" spans="16:16">
      <c r="P649" s="46"/>
    </row>
    <row r="650" spans="16:16">
      <c r="P650" s="46"/>
    </row>
    <row r="651" spans="16:16">
      <c r="P651" s="46"/>
    </row>
    <row r="652" spans="16:16">
      <c r="P652" s="46"/>
    </row>
    <row r="653" spans="16:16">
      <c r="P653" s="46"/>
    </row>
    <row r="654" spans="16:16">
      <c r="P654" s="46"/>
    </row>
    <row r="655" spans="16:16">
      <c r="P655" s="46"/>
    </row>
    <row r="656" spans="16:16">
      <c r="P656" s="46"/>
    </row>
    <row r="657" spans="16:16">
      <c r="P657" s="46"/>
    </row>
    <row r="658" spans="16:16">
      <c r="P658" s="46"/>
    </row>
    <row r="659" spans="16:16">
      <c r="P659" s="46"/>
    </row>
    <row r="660" spans="16:16">
      <c r="P660" s="46"/>
    </row>
    <row r="661" spans="16:16">
      <c r="P661" s="46"/>
    </row>
    <row r="662" spans="16:16">
      <c r="P662" s="46"/>
    </row>
    <row r="663" spans="16:16">
      <c r="P663" s="46"/>
    </row>
    <row r="664" spans="16:16">
      <c r="P664" s="46"/>
    </row>
    <row r="665" spans="16:16">
      <c r="P665" s="46"/>
    </row>
    <row r="666" spans="16:16">
      <c r="P666" s="46"/>
    </row>
    <row r="667" spans="16:16">
      <c r="P667" s="46"/>
    </row>
    <row r="668" spans="16:16">
      <c r="P668" s="46"/>
    </row>
    <row r="669" spans="16:16">
      <c r="P669" s="46"/>
    </row>
    <row r="670" spans="16:16">
      <c r="P670" s="46"/>
    </row>
    <row r="671" spans="16:16">
      <c r="P671" s="46"/>
    </row>
    <row r="672" spans="16:16">
      <c r="P672" s="46"/>
    </row>
    <row r="673" spans="16:16">
      <c r="P673" s="46"/>
    </row>
    <row r="674" spans="16:16">
      <c r="P674" s="46"/>
    </row>
    <row r="675" spans="16:16">
      <c r="P675" s="46"/>
    </row>
    <row r="676" spans="16:16">
      <c r="P676" s="46"/>
    </row>
    <row r="677" spans="16:16">
      <c r="P677" s="46"/>
    </row>
    <row r="678" spans="16:16">
      <c r="P678" s="46"/>
    </row>
    <row r="679" spans="16:16">
      <c r="P679" s="46"/>
    </row>
    <row r="680" spans="16:16">
      <c r="P680" s="46"/>
    </row>
    <row r="681" spans="16:16">
      <c r="P681" s="46"/>
    </row>
    <row r="682" spans="16:16">
      <c r="P682" s="46"/>
    </row>
    <row r="683" spans="16:16">
      <c r="P683" s="46"/>
    </row>
    <row r="684" spans="16:16">
      <c r="P684" s="46"/>
    </row>
    <row r="685" spans="16:16">
      <c r="P685" s="46"/>
    </row>
    <row r="686" spans="16:16">
      <c r="P686" s="46"/>
    </row>
    <row r="687" spans="16:16">
      <c r="P687" s="46"/>
    </row>
    <row r="688" spans="16:16">
      <c r="P688" s="46"/>
    </row>
    <row r="689" spans="16:16">
      <c r="P689" s="46"/>
    </row>
    <row r="690" spans="16:16">
      <c r="P690" s="46"/>
    </row>
    <row r="691" spans="16:16">
      <c r="P691" s="46"/>
    </row>
    <row r="692" spans="16:16">
      <c r="P692" s="46"/>
    </row>
    <row r="693" spans="16:16">
      <c r="P693" s="46"/>
    </row>
    <row r="694" spans="16:16">
      <c r="P694" s="46"/>
    </row>
    <row r="695" spans="16:16">
      <c r="P695" s="46"/>
    </row>
    <row r="696" spans="16:16">
      <c r="P696" s="46"/>
    </row>
    <row r="697" spans="16:16">
      <c r="P697" s="46"/>
    </row>
    <row r="698" spans="16:16">
      <c r="P698" s="46"/>
    </row>
    <row r="699" spans="16:16">
      <c r="P699" s="46"/>
    </row>
    <row r="700" spans="16:16">
      <c r="P700" s="46"/>
    </row>
    <row r="701" spans="16:16">
      <c r="P701" s="46"/>
    </row>
    <row r="702" spans="16:16">
      <c r="P702" s="46"/>
    </row>
    <row r="703" spans="16:16">
      <c r="P703" s="46"/>
    </row>
    <row r="704" spans="16:16">
      <c r="P704" s="46"/>
    </row>
    <row r="705" spans="16:16">
      <c r="P705" s="46"/>
    </row>
    <row r="706" spans="16:16">
      <c r="P706" s="46"/>
    </row>
    <row r="707" spans="16:16">
      <c r="P707" s="46"/>
    </row>
    <row r="708" spans="16:16">
      <c r="P708" s="46"/>
    </row>
    <row r="709" spans="16:16">
      <c r="P709" s="46"/>
    </row>
    <row r="710" spans="16:16">
      <c r="P710" s="46"/>
    </row>
    <row r="711" spans="16:16">
      <c r="P711" s="46"/>
    </row>
    <row r="712" spans="16:16">
      <c r="P712" s="46"/>
    </row>
    <row r="713" spans="16:16">
      <c r="P713" s="46"/>
    </row>
    <row r="714" spans="16:16">
      <c r="P714" s="46"/>
    </row>
    <row r="715" spans="16:16">
      <c r="P715" s="46"/>
    </row>
    <row r="716" spans="16:16">
      <c r="P716" s="46"/>
    </row>
    <row r="717" spans="16:16">
      <c r="P717" s="46"/>
    </row>
    <row r="718" spans="16:16">
      <c r="P718" s="46"/>
    </row>
    <row r="719" spans="16:16">
      <c r="P719" s="46"/>
    </row>
    <row r="720" spans="16:16">
      <c r="P720" s="46"/>
    </row>
    <row r="721" spans="16:16">
      <c r="P721" s="46"/>
    </row>
    <row r="722" spans="16:16">
      <c r="P722" s="46"/>
    </row>
    <row r="723" spans="16:16">
      <c r="P723" s="46"/>
    </row>
    <row r="724" spans="16:16">
      <c r="P724" s="46"/>
    </row>
    <row r="725" spans="16:16">
      <c r="P725" s="46"/>
    </row>
    <row r="726" spans="16:16">
      <c r="P726" s="46"/>
    </row>
    <row r="727" spans="16:16">
      <c r="P727" s="46"/>
    </row>
    <row r="728" spans="16:16">
      <c r="P728" s="46"/>
    </row>
    <row r="729" spans="16:16">
      <c r="P729" s="46"/>
    </row>
    <row r="730" spans="16:16">
      <c r="P730" s="46"/>
    </row>
    <row r="731" spans="16:16">
      <c r="P731" s="46"/>
    </row>
    <row r="732" spans="16:16">
      <c r="P732" s="46"/>
    </row>
    <row r="733" spans="16:16">
      <c r="P733" s="46"/>
    </row>
    <row r="734" spans="16:16">
      <c r="P734" s="46"/>
    </row>
    <row r="735" spans="16:16">
      <c r="P735" s="46"/>
    </row>
    <row r="736" spans="16:16">
      <c r="P736" s="46"/>
    </row>
    <row r="737" spans="16:16">
      <c r="P737" s="46"/>
    </row>
    <row r="738" spans="16:16">
      <c r="P738" s="46"/>
    </row>
    <row r="739" spans="16:16">
      <c r="P739" s="46"/>
    </row>
    <row r="740" spans="16:16">
      <c r="P740" s="46"/>
    </row>
    <row r="741" spans="16:16">
      <c r="P741" s="46"/>
    </row>
    <row r="742" spans="16:16">
      <c r="P742" s="46"/>
    </row>
    <row r="743" spans="16:16">
      <c r="P743" s="46"/>
    </row>
    <row r="744" spans="16:16">
      <c r="P744" s="46"/>
    </row>
    <row r="745" spans="16:16">
      <c r="P745" s="46"/>
    </row>
    <row r="746" spans="16:16">
      <c r="P746" s="46"/>
    </row>
    <row r="747" spans="16:16">
      <c r="P747" s="46"/>
    </row>
    <row r="748" spans="16:16">
      <c r="P748" s="46"/>
    </row>
    <row r="749" spans="16:16">
      <c r="P749" s="46"/>
    </row>
    <row r="750" spans="16:16">
      <c r="P750" s="46"/>
    </row>
    <row r="751" spans="16:16">
      <c r="P751" s="46"/>
    </row>
    <row r="752" spans="16:16">
      <c r="P752" s="46"/>
    </row>
    <row r="753" spans="16:16">
      <c r="P753" s="46"/>
    </row>
    <row r="754" spans="16:16">
      <c r="P754" s="46"/>
    </row>
    <row r="755" spans="16:16">
      <c r="P755" s="46"/>
    </row>
    <row r="756" spans="16:16">
      <c r="P756" s="46"/>
    </row>
    <row r="757" spans="16:16">
      <c r="P757" s="46"/>
    </row>
    <row r="758" spans="16:16">
      <c r="P758" s="46"/>
    </row>
    <row r="759" spans="16:16">
      <c r="P759" s="46"/>
    </row>
    <row r="760" spans="16:16">
      <c r="P760" s="46"/>
    </row>
    <row r="761" spans="16:16">
      <c r="P761" s="46"/>
    </row>
    <row r="762" spans="16:16">
      <c r="P762" s="46"/>
    </row>
    <row r="763" spans="16:16">
      <c r="P763" s="46"/>
    </row>
    <row r="764" spans="16:16">
      <c r="P764" s="46"/>
    </row>
    <row r="765" spans="16:16">
      <c r="P765" s="46"/>
    </row>
    <row r="766" spans="16:16">
      <c r="P766" s="46"/>
    </row>
    <row r="767" spans="16:16">
      <c r="P767" s="46"/>
    </row>
    <row r="768" spans="16:16">
      <c r="P768" s="46"/>
    </row>
    <row r="769" spans="16:16">
      <c r="P769" s="46"/>
    </row>
    <row r="770" spans="16:16">
      <c r="P770" s="46"/>
    </row>
    <row r="771" spans="16:16">
      <c r="P771" s="46"/>
    </row>
    <row r="772" spans="16:16">
      <c r="P772" s="46"/>
    </row>
    <row r="773" spans="16:16">
      <c r="P773" s="46"/>
    </row>
    <row r="774" spans="16:16">
      <c r="P774" s="46"/>
    </row>
    <row r="775" spans="16:16">
      <c r="P775" s="46"/>
    </row>
    <row r="776" spans="16:16">
      <c r="P776" s="46"/>
    </row>
    <row r="777" spans="16:16">
      <c r="P777" s="46"/>
    </row>
    <row r="778" spans="16:16">
      <c r="P778" s="46"/>
    </row>
    <row r="779" spans="16:16">
      <c r="P779" s="46"/>
    </row>
    <row r="780" spans="16:16">
      <c r="P780" s="46"/>
    </row>
    <row r="781" spans="16:16">
      <c r="P781" s="46"/>
    </row>
    <row r="782" spans="16:16">
      <c r="P782" s="46"/>
    </row>
    <row r="783" spans="16:16">
      <c r="P783" s="46"/>
    </row>
    <row r="784" spans="16:16">
      <c r="P784" s="46"/>
    </row>
    <row r="785" spans="16:16">
      <c r="P785" s="46"/>
    </row>
    <row r="786" spans="16:16">
      <c r="P786" s="46"/>
    </row>
    <row r="787" spans="16:16">
      <c r="P787" s="46"/>
    </row>
    <row r="788" spans="16:16">
      <c r="P788" s="46"/>
    </row>
    <row r="789" spans="16:16">
      <c r="P789" s="46"/>
    </row>
    <row r="790" spans="16:16">
      <c r="P790" s="46"/>
    </row>
    <row r="791" spans="16:16">
      <c r="P791" s="46"/>
    </row>
    <row r="792" spans="16:16">
      <c r="P792" s="46"/>
    </row>
    <row r="793" spans="16:16">
      <c r="P793" s="46"/>
    </row>
    <row r="794" spans="16:16">
      <c r="P794" s="46"/>
    </row>
    <row r="795" spans="16:16">
      <c r="P795" s="46"/>
    </row>
    <row r="796" spans="16:16">
      <c r="P796" s="46"/>
    </row>
    <row r="797" spans="16:16">
      <c r="P797" s="46"/>
    </row>
    <row r="798" spans="16:16">
      <c r="P798" s="46"/>
    </row>
    <row r="799" spans="16:16">
      <c r="P799" s="46"/>
    </row>
    <row r="800" spans="16:16">
      <c r="P800" s="46"/>
    </row>
    <row r="801" spans="16:16">
      <c r="P801" s="46"/>
    </row>
    <row r="802" spans="16:16">
      <c r="P802" s="46"/>
    </row>
    <row r="803" spans="16:16">
      <c r="P803" s="46"/>
    </row>
    <row r="804" spans="16:16">
      <c r="P804" s="46"/>
    </row>
    <row r="805" spans="16:16">
      <c r="P805" s="46"/>
    </row>
    <row r="806" spans="16:16">
      <c r="P806" s="46"/>
    </row>
    <row r="807" spans="16:16">
      <c r="P807" s="46"/>
    </row>
    <row r="808" spans="16:16">
      <c r="P808" s="46"/>
    </row>
    <row r="809" spans="16:16">
      <c r="P809" s="46"/>
    </row>
    <row r="810" spans="16:16">
      <c r="P810" s="46"/>
    </row>
    <row r="811" spans="16:16">
      <c r="P811" s="46"/>
    </row>
    <row r="812" spans="16:16">
      <c r="P812" s="46"/>
    </row>
    <row r="813" spans="16:16">
      <c r="P813" s="46"/>
    </row>
    <row r="814" spans="16:16">
      <c r="P814" s="46"/>
    </row>
    <row r="815" spans="16:16">
      <c r="P815" s="46"/>
    </row>
    <row r="816" spans="16:16">
      <c r="P816" s="46"/>
    </row>
    <row r="817" spans="16:16">
      <c r="P817" s="46"/>
    </row>
    <row r="818" spans="16:16">
      <c r="P818" s="46"/>
    </row>
    <row r="819" spans="16:16">
      <c r="P819" s="46"/>
    </row>
    <row r="820" spans="16:16">
      <c r="P820" s="46"/>
    </row>
    <row r="821" spans="16:16">
      <c r="P821" s="46"/>
    </row>
    <row r="822" spans="16:16">
      <c r="P822" s="46"/>
    </row>
    <row r="823" spans="16:16">
      <c r="P823" s="46"/>
    </row>
    <row r="824" spans="16:16">
      <c r="P824" s="46"/>
    </row>
    <row r="825" spans="16:16">
      <c r="P825" s="46"/>
    </row>
    <row r="826" spans="16:16">
      <c r="P826" s="46"/>
    </row>
    <row r="827" spans="16:16">
      <c r="P827" s="46"/>
    </row>
    <row r="828" spans="16:16">
      <c r="P828" s="46"/>
    </row>
    <row r="829" spans="16:16">
      <c r="P829" s="46"/>
    </row>
    <row r="830" spans="16:16">
      <c r="P830" s="46"/>
    </row>
    <row r="831" spans="16:16">
      <c r="P831" s="46"/>
    </row>
    <row r="832" spans="16:16">
      <c r="P832" s="46"/>
    </row>
    <row r="833" spans="16:16">
      <c r="P833" s="46"/>
    </row>
    <row r="834" spans="16:16">
      <c r="P834" s="46"/>
    </row>
    <row r="835" spans="16:16">
      <c r="P835" s="46"/>
    </row>
    <row r="836" spans="16:16">
      <c r="P836" s="46"/>
    </row>
    <row r="837" spans="16:16">
      <c r="P837" s="46"/>
    </row>
    <row r="838" spans="16:16">
      <c r="P838" s="46"/>
    </row>
    <row r="839" spans="16:16">
      <c r="P839" s="46"/>
    </row>
    <row r="840" spans="16:16">
      <c r="P840" s="46"/>
    </row>
    <row r="841" spans="16:16">
      <c r="P841" s="46"/>
    </row>
    <row r="842" spans="16:16">
      <c r="P842" s="46"/>
    </row>
    <row r="843" spans="16:16">
      <c r="P843" s="46"/>
    </row>
    <row r="844" spans="16:16">
      <c r="P844" s="46"/>
    </row>
    <row r="845" spans="16:16">
      <c r="P845" s="46"/>
    </row>
    <row r="846" spans="16:16">
      <c r="P846" s="46"/>
    </row>
    <row r="847" spans="16:16">
      <c r="P847" s="46"/>
    </row>
    <row r="848" spans="16:16">
      <c r="P848" s="46"/>
    </row>
    <row r="849" spans="16:16">
      <c r="P849" s="46"/>
    </row>
    <row r="850" spans="16:16">
      <c r="P850" s="46"/>
    </row>
    <row r="851" spans="16:16">
      <c r="P851" s="46"/>
    </row>
    <row r="852" spans="16:16">
      <c r="P852" s="46"/>
    </row>
    <row r="853" spans="16:16">
      <c r="P853" s="46"/>
    </row>
    <row r="854" spans="16:16">
      <c r="P854" s="46"/>
    </row>
    <row r="855" spans="16:16">
      <c r="P855" s="46"/>
    </row>
    <row r="856" spans="16:16">
      <c r="P856" s="46"/>
    </row>
    <row r="857" spans="16:16">
      <c r="P857" s="46"/>
    </row>
    <row r="858" spans="16:16">
      <c r="P858" s="46"/>
    </row>
    <row r="859" spans="16:16">
      <c r="P859" s="46"/>
    </row>
    <row r="860" spans="16:16">
      <c r="P860" s="46"/>
    </row>
    <row r="861" spans="16:16">
      <c r="P861" s="46"/>
    </row>
    <row r="862" spans="16:16">
      <c r="P862" s="46"/>
    </row>
    <row r="863" spans="16:16">
      <c r="P863" s="46"/>
    </row>
    <row r="864" spans="16:16">
      <c r="P864" s="46"/>
    </row>
    <row r="865" spans="16:16">
      <c r="P865" s="46"/>
    </row>
    <row r="866" spans="16:16">
      <c r="P866" s="46"/>
    </row>
    <row r="867" spans="16:16">
      <c r="P867" s="46"/>
    </row>
    <row r="868" spans="16:16">
      <c r="P868" s="46"/>
    </row>
    <row r="869" spans="16:16">
      <c r="P869" s="46"/>
    </row>
    <row r="870" spans="16:16">
      <c r="P870" s="46"/>
    </row>
    <row r="871" spans="16:16">
      <c r="P871" s="46"/>
    </row>
    <row r="872" spans="16:16">
      <c r="P872" s="46"/>
    </row>
    <row r="873" spans="16:16">
      <c r="P873" s="46"/>
    </row>
    <row r="874" spans="16:16">
      <c r="P874" s="46"/>
    </row>
    <row r="875" spans="16:16">
      <c r="P875" s="46"/>
    </row>
    <row r="876" spans="16:16">
      <c r="P876" s="46"/>
    </row>
    <row r="877" spans="16:16">
      <c r="P877" s="46"/>
    </row>
    <row r="878" spans="16:16">
      <c r="P878" s="46"/>
    </row>
    <row r="879" spans="16:16">
      <c r="P879" s="46"/>
    </row>
    <row r="880" spans="16:16">
      <c r="P880" s="46"/>
    </row>
    <row r="881" spans="16:16">
      <c r="P881" s="46"/>
    </row>
    <row r="882" spans="16:16">
      <c r="P882" s="46"/>
    </row>
    <row r="883" spans="16:16">
      <c r="P883" s="46"/>
    </row>
    <row r="884" spans="16:16">
      <c r="P884" s="46"/>
    </row>
    <row r="885" spans="16:16">
      <c r="P885" s="46"/>
    </row>
    <row r="886" spans="16:16">
      <c r="P886" s="46"/>
    </row>
    <row r="887" spans="16:16">
      <c r="P887" s="46"/>
    </row>
    <row r="888" spans="16:16">
      <c r="P888" s="46"/>
    </row>
    <row r="889" spans="16:16">
      <c r="P889" s="46"/>
    </row>
    <row r="890" spans="16:16">
      <c r="P890" s="46"/>
    </row>
    <row r="891" spans="16:16">
      <c r="P891" s="46"/>
    </row>
    <row r="892" spans="16:16">
      <c r="P892" s="46"/>
    </row>
    <row r="893" spans="16:16">
      <c r="P893" s="46"/>
    </row>
    <row r="894" spans="16:16">
      <c r="P894" s="46"/>
    </row>
    <row r="895" spans="16:16">
      <c r="P895" s="46"/>
    </row>
    <row r="896" spans="16:16">
      <c r="P896" s="46"/>
    </row>
    <row r="897" spans="16:16">
      <c r="P897" s="46"/>
    </row>
    <row r="898" spans="16:16">
      <c r="P898" s="46"/>
    </row>
    <row r="899" spans="16:16">
      <c r="P899" s="46"/>
    </row>
    <row r="900" spans="16:16">
      <c r="P900" s="46"/>
    </row>
    <row r="901" spans="16:16">
      <c r="P901" s="46"/>
    </row>
    <row r="902" spans="16:16">
      <c r="P902" s="46"/>
    </row>
    <row r="903" spans="16:16">
      <c r="P903" s="46"/>
    </row>
    <row r="904" spans="16:16">
      <c r="P904" s="46"/>
    </row>
    <row r="905" spans="16:16">
      <c r="P905" s="46"/>
    </row>
    <row r="906" spans="16:16">
      <c r="P906" s="46"/>
    </row>
    <row r="907" spans="16:16">
      <c r="P907" s="46"/>
    </row>
    <row r="908" spans="16:16">
      <c r="P908" s="46"/>
    </row>
    <row r="909" spans="16:16">
      <c r="P909" s="46"/>
    </row>
    <row r="910" spans="16:16">
      <c r="P910" s="46"/>
    </row>
    <row r="911" spans="16:16">
      <c r="P911" s="46"/>
    </row>
    <row r="912" spans="16:16">
      <c r="P912" s="46"/>
    </row>
    <row r="913" spans="16:16">
      <c r="P913" s="46"/>
    </row>
    <row r="914" spans="16:16">
      <c r="P914" s="46"/>
    </row>
    <row r="915" spans="16:16">
      <c r="P915" s="46"/>
    </row>
    <row r="916" spans="16:16">
      <c r="P916" s="46"/>
    </row>
    <row r="917" spans="16:16">
      <c r="P917" s="46"/>
    </row>
    <row r="918" spans="16:16">
      <c r="P918" s="46"/>
    </row>
    <row r="919" spans="16:16">
      <c r="P919" s="46"/>
    </row>
    <row r="920" spans="16:16">
      <c r="P920" s="46"/>
    </row>
    <row r="921" spans="16:16">
      <c r="P921" s="46"/>
    </row>
    <row r="922" spans="16:16">
      <c r="P922" s="46"/>
    </row>
    <row r="923" spans="16:16">
      <c r="P923" s="46"/>
    </row>
    <row r="924" spans="16:16">
      <c r="P924" s="46"/>
    </row>
    <row r="925" spans="16:16">
      <c r="P925" s="46"/>
    </row>
    <row r="926" spans="16:16">
      <c r="P926" s="46"/>
    </row>
    <row r="927" spans="16:16">
      <c r="P927" s="46"/>
    </row>
    <row r="928" spans="16:16">
      <c r="P928" s="46"/>
    </row>
    <row r="929" spans="16:16">
      <c r="P929" s="46"/>
    </row>
    <row r="930" spans="16:16">
      <c r="P930" s="46"/>
    </row>
    <row r="931" spans="16:16">
      <c r="P931" s="46"/>
    </row>
    <row r="932" spans="16:16">
      <c r="P932" s="46"/>
    </row>
    <row r="933" spans="16:16">
      <c r="P933" s="46"/>
    </row>
    <row r="934" spans="16:16">
      <c r="P934" s="46"/>
    </row>
    <row r="935" spans="16:16">
      <c r="P935" s="46"/>
    </row>
    <row r="936" spans="16:16">
      <c r="P936" s="46"/>
    </row>
    <row r="937" spans="16:16">
      <c r="P937" s="46"/>
    </row>
    <row r="938" spans="16:16">
      <c r="P938" s="46"/>
    </row>
    <row r="939" spans="16:16">
      <c r="P939" s="46"/>
    </row>
    <row r="940" spans="16:16">
      <c r="P940" s="46"/>
    </row>
    <row r="941" spans="16:16">
      <c r="P941" s="46"/>
    </row>
    <row r="942" spans="16:16">
      <c r="P942" s="46"/>
    </row>
    <row r="943" spans="16:16">
      <c r="P943" s="46"/>
    </row>
    <row r="944" spans="16:16">
      <c r="P944" s="46"/>
    </row>
    <row r="945" spans="16:16">
      <c r="P945" s="46"/>
    </row>
    <row r="946" spans="16:16">
      <c r="P946" s="46"/>
    </row>
    <row r="947" spans="16:16">
      <c r="P947" s="46"/>
    </row>
    <row r="948" spans="16:16">
      <c r="P948" s="46"/>
    </row>
    <row r="949" spans="16:16">
      <c r="P949" s="46"/>
    </row>
    <row r="950" spans="16:16">
      <c r="P950" s="46"/>
    </row>
    <row r="951" spans="16:16">
      <c r="P951" s="46"/>
    </row>
    <row r="952" spans="16:16">
      <c r="P952" s="46"/>
    </row>
    <row r="953" spans="16:16">
      <c r="P953" s="46"/>
    </row>
    <row r="954" spans="16:16">
      <c r="P954" s="46"/>
    </row>
    <row r="955" spans="16:16">
      <c r="P955" s="46"/>
    </row>
    <row r="956" spans="16:16">
      <c r="P956" s="46"/>
    </row>
    <row r="957" spans="16:16">
      <c r="P957" s="46"/>
    </row>
    <row r="958" spans="16:16">
      <c r="P958" s="46"/>
    </row>
    <row r="959" spans="16:16">
      <c r="P959" s="46"/>
    </row>
    <row r="960" spans="16:16">
      <c r="P960" s="46"/>
    </row>
    <row r="961" spans="16:16">
      <c r="P961" s="46"/>
    </row>
    <row r="962" spans="16:16">
      <c r="P962" s="46"/>
    </row>
    <row r="963" spans="16:16">
      <c r="P963" s="46"/>
    </row>
    <row r="964" spans="16:16">
      <c r="P964" s="46"/>
    </row>
    <row r="965" spans="16:16">
      <c r="P965" s="46"/>
    </row>
    <row r="966" spans="16:16">
      <c r="P966" s="46"/>
    </row>
    <row r="967" spans="16:16">
      <c r="P967" s="46"/>
    </row>
    <row r="968" spans="16:16">
      <c r="P968" s="46"/>
    </row>
    <row r="969" spans="16:16">
      <c r="P969" s="46"/>
    </row>
    <row r="970" spans="16:16">
      <c r="P970" s="46"/>
    </row>
    <row r="971" spans="16:16">
      <c r="P971" s="46"/>
    </row>
    <row r="972" spans="16:16">
      <c r="P972" s="46"/>
    </row>
    <row r="973" spans="16:16">
      <c r="P973" s="46"/>
    </row>
    <row r="974" spans="16:16">
      <c r="P974" s="46"/>
    </row>
    <row r="975" spans="16:16">
      <c r="P975" s="46"/>
    </row>
    <row r="976" spans="16:16">
      <c r="P976" s="46"/>
    </row>
    <row r="977" spans="16:16">
      <c r="P977" s="46"/>
    </row>
  </sheetData>
  <mergeCells count="15">
    <mergeCell ref="A48:C48"/>
    <mergeCell ref="B46:E46"/>
    <mergeCell ref="B37:E37"/>
    <mergeCell ref="B38:E38"/>
    <mergeCell ref="B39:E39"/>
    <mergeCell ref="B43:E43"/>
    <mergeCell ref="B41:E41"/>
    <mergeCell ref="B42:E42"/>
    <mergeCell ref="B40:E40"/>
    <mergeCell ref="B3:F3"/>
    <mergeCell ref="B31:C31"/>
    <mergeCell ref="B33:C33"/>
    <mergeCell ref="B36:F36"/>
    <mergeCell ref="B29:C29"/>
    <mergeCell ref="B27:C27"/>
  </mergeCells>
  <phoneticPr fontId="31" type="noConversion"/>
  <printOptions horizontalCentered="1"/>
  <pageMargins left="0.27559055118110237" right="0.27559055118110237" top="0.27559055118110237" bottom="0.23622047244094491" header="0.51181102362204722" footer="0.31496062992125984"/>
  <pageSetup scale="50" firstPageNumber="0" orientation="landscape" horizontalDpi="300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9"/>
  <dimension ref="A1:R974"/>
  <sheetViews>
    <sheetView workbookViewId="0">
      <selection activeCell="A4" sqref="A4"/>
    </sheetView>
  </sheetViews>
  <sheetFormatPr defaultRowHeight="12.75"/>
  <cols>
    <col min="1" max="1" width="20.140625" style="2" customWidth="1"/>
    <col min="2" max="2" width="9.140625" style="2"/>
    <col min="3" max="5" width="5.28515625" style="1" customWidth="1"/>
    <col min="6" max="6" width="11.140625" style="1" customWidth="1"/>
    <col min="7" max="9" width="5.28515625" style="1" customWidth="1"/>
    <col min="10" max="10" width="11.7109375" style="1" customWidth="1"/>
    <col min="11" max="13" width="5.28515625" style="1" customWidth="1"/>
    <col min="14" max="14" width="11.85546875" style="1" customWidth="1"/>
    <col min="15" max="17" width="5.28515625" style="1" customWidth="1"/>
    <col min="18" max="18" width="12" style="1" customWidth="1"/>
    <col min="19" max="19" width="5.7109375" customWidth="1"/>
  </cols>
  <sheetData>
    <row r="1" spans="1:18" ht="27" customHeight="1">
      <c r="A1" s="154" t="s">
        <v>0</v>
      </c>
      <c r="B1" s="154"/>
      <c r="C1" s="154"/>
      <c r="D1" s="154"/>
      <c r="E1" s="154"/>
      <c r="F1" s="154"/>
      <c r="G1" s="8" t="s">
        <v>1</v>
      </c>
      <c r="H1" s="32"/>
      <c r="I1" s="3"/>
      <c r="J1" s="3"/>
      <c r="K1" s="3"/>
      <c r="L1" s="3"/>
      <c r="M1" s="3"/>
      <c r="N1" s="3"/>
      <c r="O1" s="3"/>
      <c r="P1" s="3"/>
      <c r="Q1" s="3"/>
      <c r="R1" s="3"/>
    </row>
    <row r="2" spans="1:18" ht="19.5" customHeight="1">
      <c r="A2" s="155" t="s">
        <v>2</v>
      </c>
      <c r="B2" s="155"/>
      <c r="C2" s="155"/>
      <c r="D2" s="155"/>
      <c r="E2" s="155"/>
      <c r="F2" s="3"/>
      <c r="G2" s="3"/>
      <c r="H2" s="3"/>
      <c r="I2" s="3"/>
      <c r="J2" s="3"/>
      <c r="K2" s="3"/>
      <c r="L2" s="3"/>
      <c r="M2" s="3"/>
      <c r="N2" s="3" t="s">
        <v>3</v>
      </c>
      <c r="O2" s="3"/>
      <c r="P2" s="3"/>
      <c r="Q2" s="3"/>
      <c r="R2" s="3"/>
    </row>
    <row r="3" spans="1:18" ht="20.25" customHeight="1">
      <c r="A3" s="156" t="s">
        <v>165</v>
      </c>
      <c r="B3" s="156"/>
      <c r="C3" s="156"/>
      <c r="D3" s="156"/>
      <c r="E3" s="156"/>
      <c r="F3" s="156"/>
      <c r="G3" s="156"/>
      <c r="H3"/>
      <c r="I3"/>
      <c r="J3"/>
      <c r="K3"/>
      <c r="L3"/>
      <c r="M3"/>
      <c r="N3"/>
      <c r="O3"/>
      <c r="P3"/>
      <c r="Q3"/>
      <c r="R3"/>
    </row>
    <row r="4" spans="1:18" ht="35.1" customHeight="1">
      <c r="A4" s="4" t="s">
        <v>110</v>
      </c>
      <c r="B4" s="4" t="s">
        <v>111</v>
      </c>
      <c r="C4" s="152" t="s">
        <v>112</v>
      </c>
      <c r="D4" s="152"/>
      <c r="E4" s="152"/>
      <c r="F4" s="5" t="s">
        <v>113</v>
      </c>
      <c r="G4" s="152" t="s">
        <v>112</v>
      </c>
      <c r="H4" s="152"/>
      <c r="I4" s="152"/>
      <c r="J4" s="5" t="s">
        <v>113</v>
      </c>
      <c r="K4" s="152" t="s">
        <v>112</v>
      </c>
      <c r="L4" s="152"/>
      <c r="M4" s="152"/>
      <c r="N4" s="5" t="s">
        <v>113</v>
      </c>
      <c r="O4" s="152" t="s">
        <v>112</v>
      </c>
      <c r="P4" s="152"/>
      <c r="Q4" s="153"/>
      <c r="R4" s="5" t="s">
        <v>113</v>
      </c>
    </row>
    <row r="5" spans="1:18">
      <c r="A5" s="4"/>
      <c r="B5" s="4" t="s">
        <v>114</v>
      </c>
      <c r="C5" s="5"/>
      <c r="D5" s="5"/>
      <c r="E5" s="5"/>
      <c r="F5" s="5" t="s">
        <v>115</v>
      </c>
      <c r="G5" s="5"/>
      <c r="H5" s="5"/>
      <c r="I5" s="5" t="s">
        <v>116</v>
      </c>
      <c r="J5" s="5" t="s">
        <v>117</v>
      </c>
      <c r="K5" s="5"/>
      <c r="L5" s="5"/>
      <c r="M5" s="5" t="s">
        <v>116</v>
      </c>
      <c r="N5" s="5" t="s">
        <v>118</v>
      </c>
      <c r="O5" s="5"/>
      <c r="P5" s="5"/>
      <c r="Q5" s="33" t="s">
        <v>116</v>
      </c>
      <c r="R5" s="5" t="s">
        <v>119</v>
      </c>
    </row>
    <row r="6" spans="1:18" ht="36.75" customHeight="1">
      <c r="A6" s="6" t="s">
        <v>120</v>
      </c>
      <c r="B6" s="7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5"/>
      <c r="R6" s="34"/>
    </row>
    <row r="7" spans="1:18" ht="47.25" customHeight="1">
      <c r="A7" s="36" t="s">
        <v>121</v>
      </c>
      <c r="B7" s="37" t="s">
        <v>122</v>
      </c>
      <c r="C7" s="38">
        <v>90</v>
      </c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9"/>
      <c r="R7" s="38"/>
    </row>
    <row r="8" spans="1:18" ht="46.5" customHeight="1">
      <c r="A8" s="36" t="s">
        <v>123</v>
      </c>
      <c r="B8" s="37" t="s">
        <v>122</v>
      </c>
      <c r="C8" s="38">
        <v>30</v>
      </c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9"/>
      <c r="R8" s="38"/>
    </row>
    <row r="9" spans="1:18" ht="57" customHeight="1">
      <c r="A9" s="36" t="s">
        <v>124</v>
      </c>
      <c r="B9" s="37" t="s">
        <v>122</v>
      </c>
      <c r="C9" s="38">
        <v>2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  <c r="R9" s="38"/>
    </row>
    <row r="10" spans="1:18" ht="37.5" customHeight="1">
      <c r="A10" s="36" t="s">
        <v>125</v>
      </c>
      <c r="B10" s="37" t="s">
        <v>122</v>
      </c>
      <c r="C10" s="38">
        <v>4</v>
      </c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9"/>
      <c r="R10" s="38"/>
    </row>
    <row r="11" spans="1:18" ht="38.25" customHeight="1">
      <c r="A11" s="36" t="s">
        <v>151</v>
      </c>
      <c r="B11" s="37" t="s">
        <v>122</v>
      </c>
      <c r="C11" s="38">
        <v>1</v>
      </c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9"/>
      <c r="R11" s="38"/>
    </row>
    <row r="12" spans="1:18">
      <c r="A12" s="6" t="s">
        <v>126</v>
      </c>
      <c r="B12" s="40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5"/>
      <c r="R12" s="34"/>
    </row>
    <row r="13" spans="1:18">
      <c r="A13" s="36" t="s">
        <v>127</v>
      </c>
      <c r="B13" s="37" t="s">
        <v>122</v>
      </c>
      <c r="C13" s="38">
        <v>90</v>
      </c>
      <c r="D13" s="38"/>
      <c r="E13" s="3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  <c r="Q13" s="39"/>
      <c r="R13" s="38"/>
    </row>
    <row r="14" spans="1:18">
      <c r="A14" s="41" t="s">
        <v>128</v>
      </c>
      <c r="B14" s="37" t="s">
        <v>122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9"/>
      <c r="R14" s="38"/>
    </row>
    <row r="15" spans="1:18">
      <c r="A15" s="36" t="s">
        <v>129</v>
      </c>
      <c r="B15" s="37" t="s">
        <v>122</v>
      </c>
      <c r="C15" s="38">
        <v>90</v>
      </c>
      <c r="D15" s="38"/>
      <c r="E15" s="3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  <c r="Q15" s="39"/>
      <c r="R15" s="38"/>
    </row>
    <row r="16" spans="1:18">
      <c r="A16" s="36" t="s">
        <v>130</v>
      </c>
      <c r="B16" s="37" t="s">
        <v>131</v>
      </c>
      <c r="C16" s="38">
        <v>1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  <c r="Q16" s="39"/>
      <c r="R16" s="38"/>
    </row>
    <row r="17" spans="1:18">
      <c r="A17" s="36" t="s">
        <v>132</v>
      </c>
      <c r="B17" s="37" t="s">
        <v>122</v>
      </c>
      <c r="C17" s="38">
        <v>90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9"/>
      <c r="R17" s="38"/>
    </row>
    <row r="18" spans="1:18">
      <c r="Q18" s="31"/>
    </row>
    <row r="19" spans="1:18">
      <c r="Q19" s="31"/>
    </row>
    <row r="20" spans="1:18">
      <c r="Q20" s="31"/>
    </row>
    <row r="21" spans="1:18">
      <c r="Q21" s="31"/>
    </row>
    <row r="22" spans="1:18">
      <c r="Q22" s="31"/>
    </row>
    <row r="23" spans="1:18">
      <c r="Q23" s="31"/>
    </row>
    <row r="24" spans="1:18">
      <c r="Q24" s="31"/>
    </row>
    <row r="25" spans="1:18">
      <c r="Q25" s="31"/>
    </row>
    <row r="26" spans="1:18">
      <c r="Q26" s="31"/>
    </row>
    <row r="27" spans="1:18">
      <c r="Q27" s="31"/>
    </row>
    <row r="28" spans="1:18">
      <c r="Q28" s="31"/>
    </row>
    <row r="29" spans="1:18">
      <c r="Q29" s="31"/>
    </row>
    <row r="30" spans="1:18">
      <c r="Q30" s="31"/>
    </row>
    <row r="31" spans="1:18">
      <c r="Q31" s="31"/>
    </row>
    <row r="32" spans="1:18">
      <c r="Q32" s="31"/>
    </row>
    <row r="33" spans="17:17">
      <c r="Q33" s="31"/>
    </row>
    <row r="34" spans="17:17">
      <c r="Q34" s="31"/>
    </row>
    <row r="35" spans="17:17">
      <c r="Q35" s="31"/>
    </row>
    <row r="36" spans="17:17">
      <c r="Q36" s="31"/>
    </row>
    <row r="37" spans="17:17">
      <c r="Q37" s="31"/>
    </row>
    <row r="38" spans="17:17">
      <c r="Q38" s="31"/>
    </row>
    <row r="39" spans="17:17">
      <c r="Q39" s="31"/>
    </row>
    <row r="40" spans="17:17">
      <c r="Q40" s="31"/>
    </row>
    <row r="41" spans="17:17">
      <c r="Q41" s="31"/>
    </row>
    <row r="42" spans="17:17">
      <c r="Q42" s="31"/>
    </row>
    <row r="43" spans="17:17">
      <c r="Q43" s="31"/>
    </row>
    <row r="44" spans="17:17">
      <c r="Q44" s="31"/>
    </row>
    <row r="45" spans="17:17">
      <c r="Q45" s="31"/>
    </row>
    <row r="46" spans="17:17">
      <c r="Q46" s="31"/>
    </row>
    <row r="47" spans="17:17">
      <c r="Q47" s="31"/>
    </row>
    <row r="48" spans="17:17">
      <c r="Q48" s="31"/>
    </row>
    <row r="49" spans="17:17">
      <c r="Q49" s="31"/>
    </row>
    <row r="50" spans="17:17">
      <c r="Q50" s="31"/>
    </row>
    <row r="51" spans="17:17">
      <c r="Q51" s="31"/>
    </row>
    <row r="52" spans="17:17">
      <c r="Q52" s="31"/>
    </row>
    <row r="53" spans="17:17">
      <c r="Q53" s="31"/>
    </row>
    <row r="54" spans="17:17">
      <c r="Q54" s="31"/>
    </row>
    <row r="55" spans="17:17">
      <c r="Q55" s="31"/>
    </row>
    <row r="56" spans="17:17">
      <c r="Q56" s="31"/>
    </row>
    <row r="57" spans="17:17">
      <c r="Q57" s="31"/>
    </row>
    <row r="58" spans="17:17">
      <c r="Q58" s="31"/>
    </row>
    <row r="59" spans="17:17">
      <c r="Q59" s="31"/>
    </row>
    <row r="60" spans="17:17">
      <c r="Q60" s="31"/>
    </row>
    <row r="61" spans="17:17">
      <c r="Q61" s="31"/>
    </row>
    <row r="62" spans="17:17">
      <c r="Q62" s="31"/>
    </row>
    <row r="63" spans="17:17">
      <c r="Q63" s="31"/>
    </row>
    <row r="64" spans="17:17">
      <c r="Q64" s="31"/>
    </row>
    <row r="65" spans="17:17">
      <c r="Q65" s="31"/>
    </row>
    <row r="66" spans="17:17">
      <c r="Q66" s="31"/>
    </row>
    <row r="67" spans="17:17">
      <c r="Q67" s="31"/>
    </row>
    <row r="68" spans="17:17">
      <c r="Q68" s="31"/>
    </row>
    <row r="69" spans="17:17">
      <c r="Q69" s="31"/>
    </row>
    <row r="70" spans="17:17">
      <c r="Q70" s="31"/>
    </row>
    <row r="71" spans="17:17">
      <c r="Q71" s="31"/>
    </row>
    <row r="72" spans="17:17">
      <c r="Q72" s="31"/>
    </row>
    <row r="73" spans="17:17">
      <c r="Q73" s="31"/>
    </row>
    <row r="74" spans="17:17">
      <c r="Q74" s="31"/>
    </row>
    <row r="75" spans="17:17">
      <c r="Q75" s="31"/>
    </row>
    <row r="76" spans="17:17">
      <c r="Q76" s="31"/>
    </row>
    <row r="77" spans="17:17">
      <c r="Q77" s="31"/>
    </row>
    <row r="78" spans="17:17">
      <c r="Q78" s="31"/>
    </row>
    <row r="79" spans="17:17">
      <c r="Q79" s="31"/>
    </row>
    <row r="80" spans="17:17">
      <c r="Q80" s="31"/>
    </row>
    <row r="81" spans="17:17">
      <c r="Q81" s="31"/>
    </row>
    <row r="82" spans="17:17">
      <c r="Q82" s="31"/>
    </row>
    <row r="83" spans="17:17">
      <c r="Q83" s="31"/>
    </row>
    <row r="84" spans="17:17">
      <c r="Q84" s="31"/>
    </row>
    <row r="85" spans="17:17">
      <c r="Q85" s="31"/>
    </row>
    <row r="86" spans="17:17">
      <c r="Q86" s="31"/>
    </row>
    <row r="87" spans="17:17">
      <c r="Q87" s="31"/>
    </row>
    <row r="88" spans="17:17">
      <c r="Q88" s="31"/>
    </row>
    <row r="89" spans="17:17">
      <c r="Q89" s="31"/>
    </row>
    <row r="90" spans="17:17">
      <c r="Q90" s="31"/>
    </row>
    <row r="91" spans="17:17">
      <c r="Q91" s="31"/>
    </row>
    <row r="92" spans="17:17">
      <c r="Q92" s="31"/>
    </row>
    <row r="93" spans="17:17">
      <c r="Q93" s="31"/>
    </row>
    <row r="94" spans="17:17">
      <c r="Q94" s="31"/>
    </row>
    <row r="95" spans="17:17">
      <c r="Q95" s="31"/>
    </row>
    <row r="96" spans="17:17">
      <c r="Q96" s="31"/>
    </row>
    <row r="97" spans="17:17">
      <c r="Q97" s="31"/>
    </row>
    <row r="98" spans="17:17">
      <c r="Q98" s="31"/>
    </row>
    <row r="99" spans="17:17">
      <c r="Q99" s="31"/>
    </row>
    <row r="100" spans="17:17">
      <c r="Q100" s="31"/>
    </row>
    <row r="101" spans="17:17">
      <c r="Q101" s="31"/>
    </row>
    <row r="102" spans="17:17">
      <c r="Q102" s="31"/>
    </row>
    <row r="103" spans="17:17">
      <c r="Q103" s="31"/>
    </row>
    <row r="104" spans="17:17">
      <c r="Q104" s="31"/>
    </row>
    <row r="105" spans="17:17">
      <c r="Q105" s="31"/>
    </row>
    <row r="106" spans="17:17">
      <c r="Q106" s="31"/>
    </row>
    <row r="107" spans="17:17">
      <c r="Q107" s="31"/>
    </row>
    <row r="108" spans="17:17">
      <c r="Q108" s="31"/>
    </row>
    <row r="109" spans="17:17">
      <c r="Q109" s="31"/>
    </row>
    <row r="110" spans="17:17">
      <c r="Q110" s="31"/>
    </row>
    <row r="111" spans="17:17">
      <c r="Q111" s="31"/>
    </row>
    <row r="112" spans="17:17">
      <c r="Q112" s="31"/>
    </row>
    <row r="113" spans="17:17">
      <c r="Q113" s="31"/>
    </row>
    <row r="114" spans="17:17">
      <c r="Q114" s="31"/>
    </row>
    <row r="115" spans="17:17">
      <c r="Q115" s="31"/>
    </row>
    <row r="116" spans="17:17">
      <c r="Q116" s="31"/>
    </row>
    <row r="117" spans="17:17">
      <c r="Q117" s="31"/>
    </row>
    <row r="118" spans="17:17">
      <c r="Q118" s="31"/>
    </row>
    <row r="119" spans="17:17">
      <c r="Q119" s="31"/>
    </row>
    <row r="120" spans="17:17">
      <c r="Q120" s="31"/>
    </row>
    <row r="121" spans="17:17">
      <c r="Q121" s="31"/>
    </row>
    <row r="122" spans="17:17">
      <c r="Q122" s="31"/>
    </row>
    <row r="123" spans="17:17">
      <c r="Q123" s="31"/>
    </row>
    <row r="124" spans="17:17">
      <c r="Q124" s="31"/>
    </row>
    <row r="125" spans="17:17">
      <c r="Q125" s="31"/>
    </row>
    <row r="126" spans="17:17">
      <c r="Q126" s="31"/>
    </row>
    <row r="127" spans="17:17">
      <c r="Q127" s="31"/>
    </row>
    <row r="128" spans="17:17">
      <c r="Q128" s="31"/>
    </row>
    <row r="129" spans="17:17">
      <c r="Q129" s="31"/>
    </row>
    <row r="130" spans="17:17">
      <c r="Q130" s="31"/>
    </row>
    <row r="131" spans="17:17">
      <c r="Q131" s="31"/>
    </row>
    <row r="132" spans="17:17">
      <c r="Q132" s="31"/>
    </row>
    <row r="133" spans="17:17">
      <c r="Q133" s="31"/>
    </row>
    <row r="134" spans="17:17">
      <c r="Q134" s="31"/>
    </row>
    <row r="135" spans="17:17">
      <c r="Q135" s="31"/>
    </row>
    <row r="136" spans="17:17">
      <c r="Q136" s="31"/>
    </row>
    <row r="137" spans="17:17">
      <c r="Q137" s="31"/>
    </row>
    <row r="138" spans="17:17">
      <c r="Q138" s="31"/>
    </row>
    <row r="139" spans="17:17">
      <c r="Q139" s="31"/>
    </row>
    <row r="140" spans="17:17">
      <c r="Q140" s="31"/>
    </row>
    <row r="141" spans="17:17">
      <c r="Q141" s="31"/>
    </row>
    <row r="142" spans="17:17">
      <c r="Q142" s="31"/>
    </row>
    <row r="143" spans="17:17">
      <c r="Q143" s="31"/>
    </row>
    <row r="144" spans="17:17">
      <c r="Q144" s="31"/>
    </row>
    <row r="145" spans="17:17">
      <c r="Q145" s="31"/>
    </row>
    <row r="146" spans="17:17">
      <c r="Q146" s="31"/>
    </row>
    <row r="147" spans="17:17">
      <c r="Q147" s="31"/>
    </row>
    <row r="148" spans="17:17">
      <c r="Q148" s="31"/>
    </row>
    <row r="149" spans="17:17">
      <c r="Q149" s="31"/>
    </row>
    <row r="150" spans="17:17">
      <c r="Q150" s="31"/>
    </row>
    <row r="151" spans="17:17">
      <c r="Q151" s="31"/>
    </row>
    <row r="152" spans="17:17">
      <c r="Q152" s="31"/>
    </row>
    <row r="153" spans="17:17">
      <c r="Q153" s="31"/>
    </row>
    <row r="154" spans="17:17">
      <c r="Q154" s="31"/>
    </row>
    <row r="155" spans="17:17">
      <c r="Q155" s="31"/>
    </row>
    <row r="156" spans="17:17">
      <c r="Q156" s="31"/>
    </row>
    <row r="157" spans="17:17">
      <c r="Q157" s="31"/>
    </row>
    <row r="158" spans="17:17">
      <c r="Q158" s="31"/>
    </row>
    <row r="159" spans="17:17">
      <c r="Q159" s="31"/>
    </row>
    <row r="160" spans="17:17">
      <c r="Q160" s="31"/>
    </row>
    <row r="161" spans="17:17">
      <c r="Q161" s="31"/>
    </row>
    <row r="162" spans="17:17">
      <c r="Q162" s="31"/>
    </row>
    <row r="163" spans="17:17">
      <c r="Q163" s="31"/>
    </row>
    <row r="164" spans="17:17">
      <c r="Q164" s="31"/>
    </row>
    <row r="165" spans="17:17">
      <c r="Q165" s="31"/>
    </row>
    <row r="166" spans="17:17">
      <c r="Q166" s="31"/>
    </row>
    <row r="167" spans="17:17">
      <c r="Q167" s="31"/>
    </row>
    <row r="168" spans="17:17">
      <c r="Q168" s="31"/>
    </row>
    <row r="169" spans="17:17">
      <c r="Q169" s="31"/>
    </row>
    <row r="170" spans="17:17">
      <c r="Q170" s="31"/>
    </row>
    <row r="171" spans="17:17">
      <c r="Q171" s="31"/>
    </row>
    <row r="172" spans="17:17">
      <c r="Q172" s="31"/>
    </row>
    <row r="173" spans="17:17">
      <c r="Q173" s="31"/>
    </row>
    <row r="174" spans="17:17">
      <c r="Q174" s="31"/>
    </row>
    <row r="175" spans="17:17">
      <c r="Q175" s="31"/>
    </row>
    <row r="176" spans="17:17">
      <c r="Q176" s="31"/>
    </row>
    <row r="177" spans="17:17">
      <c r="Q177" s="31"/>
    </row>
    <row r="178" spans="17:17">
      <c r="Q178" s="31"/>
    </row>
    <row r="179" spans="17:17">
      <c r="Q179" s="31"/>
    </row>
    <row r="180" spans="17:17">
      <c r="Q180" s="31"/>
    </row>
    <row r="181" spans="17:17">
      <c r="Q181" s="31"/>
    </row>
    <row r="182" spans="17:17">
      <c r="Q182" s="31"/>
    </row>
    <row r="183" spans="17:17">
      <c r="Q183" s="31"/>
    </row>
    <row r="184" spans="17:17">
      <c r="Q184" s="31"/>
    </row>
    <row r="185" spans="17:17">
      <c r="Q185" s="31"/>
    </row>
    <row r="186" spans="17:17">
      <c r="Q186" s="31"/>
    </row>
    <row r="187" spans="17:17">
      <c r="Q187" s="31"/>
    </row>
    <row r="188" spans="17:17">
      <c r="Q188" s="31"/>
    </row>
    <row r="189" spans="17:17">
      <c r="Q189" s="31"/>
    </row>
    <row r="190" spans="17:17">
      <c r="Q190" s="31"/>
    </row>
    <row r="191" spans="17:17">
      <c r="Q191" s="31"/>
    </row>
    <row r="192" spans="17:17">
      <c r="Q192" s="31"/>
    </row>
    <row r="193" spans="17:17">
      <c r="Q193" s="31"/>
    </row>
    <row r="194" spans="17:17">
      <c r="Q194" s="31"/>
    </row>
    <row r="195" spans="17:17">
      <c r="Q195" s="31"/>
    </row>
    <row r="196" spans="17:17">
      <c r="Q196" s="31"/>
    </row>
    <row r="197" spans="17:17">
      <c r="Q197" s="31"/>
    </row>
    <row r="198" spans="17:17">
      <c r="Q198" s="31"/>
    </row>
    <row r="199" spans="17:17">
      <c r="Q199" s="31"/>
    </row>
    <row r="200" spans="17:17">
      <c r="Q200" s="31"/>
    </row>
    <row r="201" spans="17:17">
      <c r="Q201" s="31"/>
    </row>
    <row r="202" spans="17:17">
      <c r="Q202" s="31"/>
    </row>
    <row r="203" spans="17:17">
      <c r="Q203" s="31"/>
    </row>
    <row r="204" spans="17:17">
      <c r="Q204" s="31"/>
    </row>
    <row r="205" spans="17:17">
      <c r="Q205" s="31"/>
    </row>
    <row r="206" spans="17:17">
      <c r="Q206" s="31"/>
    </row>
    <row r="207" spans="17:17">
      <c r="Q207" s="31"/>
    </row>
    <row r="208" spans="17:17">
      <c r="Q208" s="31"/>
    </row>
    <row r="209" spans="17:17">
      <c r="Q209" s="31"/>
    </row>
    <row r="210" spans="17:17">
      <c r="Q210" s="31"/>
    </row>
    <row r="211" spans="17:17">
      <c r="Q211" s="31"/>
    </row>
    <row r="212" spans="17:17">
      <c r="Q212" s="31"/>
    </row>
    <row r="213" spans="17:17">
      <c r="Q213" s="31"/>
    </row>
    <row r="214" spans="17:17">
      <c r="Q214" s="31"/>
    </row>
    <row r="215" spans="17:17">
      <c r="Q215" s="31"/>
    </row>
    <row r="216" spans="17:17">
      <c r="Q216" s="31"/>
    </row>
    <row r="217" spans="17:17">
      <c r="Q217" s="31"/>
    </row>
    <row r="218" spans="17:17">
      <c r="Q218" s="31"/>
    </row>
    <row r="219" spans="17:17">
      <c r="Q219" s="31"/>
    </row>
    <row r="220" spans="17:17">
      <c r="Q220" s="31"/>
    </row>
    <row r="221" spans="17:17">
      <c r="Q221" s="31"/>
    </row>
    <row r="222" spans="17:17">
      <c r="Q222" s="31"/>
    </row>
    <row r="223" spans="17:17">
      <c r="Q223" s="31"/>
    </row>
    <row r="224" spans="17:17">
      <c r="Q224" s="31"/>
    </row>
    <row r="225" spans="17:17">
      <c r="Q225" s="31"/>
    </row>
    <row r="226" spans="17:17">
      <c r="Q226" s="31"/>
    </row>
    <row r="227" spans="17:17">
      <c r="Q227" s="31"/>
    </row>
    <row r="228" spans="17:17">
      <c r="Q228" s="31"/>
    </row>
    <row r="229" spans="17:17">
      <c r="Q229" s="31"/>
    </row>
    <row r="230" spans="17:17">
      <c r="Q230" s="31"/>
    </row>
    <row r="231" spans="17:17">
      <c r="Q231" s="31"/>
    </row>
    <row r="232" spans="17:17">
      <c r="Q232" s="31"/>
    </row>
    <row r="233" spans="17:17">
      <c r="Q233" s="31"/>
    </row>
    <row r="234" spans="17:17">
      <c r="Q234" s="31"/>
    </row>
    <row r="235" spans="17:17">
      <c r="Q235" s="31"/>
    </row>
    <row r="236" spans="17:17">
      <c r="Q236" s="31"/>
    </row>
    <row r="237" spans="17:17">
      <c r="Q237" s="31"/>
    </row>
    <row r="238" spans="17:17">
      <c r="Q238" s="31"/>
    </row>
    <row r="239" spans="17:17">
      <c r="Q239" s="31"/>
    </row>
    <row r="240" spans="17:17">
      <c r="Q240" s="31"/>
    </row>
    <row r="241" spans="17:17">
      <c r="Q241" s="31"/>
    </row>
    <row r="242" spans="17:17">
      <c r="Q242" s="31"/>
    </row>
    <row r="243" spans="17:17">
      <c r="Q243" s="31"/>
    </row>
    <row r="244" spans="17:17">
      <c r="Q244" s="31"/>
    </row>
    <row r="245" spans="17:17">
      <c r="Q245" s="31"/>
    </row>
    <row r="246" spans="17:17">
      <c r="Q246" s="31"/>
    </row>
    <row r="247" spans="17:17">
      <c r="Q247" s="31"/>
    </row>
    <row r="248" spans="17:17">
      <c r="Q248" s="31"/>
    </row>
    <row r="249" spans="17:17">
      <c r="Q249" s="31"/>
    </row>
    <row r="250" spans="17:17">
      <c r="Q250" s="31"/>
    </row>
    <row r="251" spans="17:17">
      <c r="Q251" s="31"/>
    </row>
    <row r="252" spans="17:17">
      <c r="Q252" s="31"/>
    </row>
    <row r="253" spans="17:17">
      <c r="Q253" s="31"/>
    </row>
    <row r="254" spans="17:17">
      <c r="Q254" s="31"/>
    </row>
    <row r="255" spans="17:17">
      <c r="Q255" s="31"/>
    </row>
    <row r="256" spans="17:17">
      <c r="Q256" s="31"/>
    </row>
    <row r="257" spans="17:17">
      <c r="Q257" s="31"/>
    </row>
    <row r="258" spans="17:17">
      <c r="Q258" s="31"/>
    </row>
    <row r="259" spans="17:17">
      <c r="Q259" s="31"/>
    </row>
    <row r="260" spans="17:17">
      <c r="Q260" s="31"/>
    </row>
    <row r="261" spans="17:17">
      <c r="Q261" s="31"/>
    </row>
    <row r="262" spans="17:17">
      <c r="Q262" s="31"/>
    </row>
    <row r="263" spans="17:17">
      <c r="Q263" s="31"/>
    </row>
    <row r="264" spans="17:17">
      <c r="Q264" s="31"/>
    </row>
    <row r="265" spans="17:17">
      <c r="Q265" s="31"/>
    </row>
    <row r="266" spans="17:17">
      <c r="Q266" s="31"/>
    </row>
    <row r="267" spans="17:17">
      <c r="Q267" s="31"/>
    </row>
    <row r="268" spans="17:17">
      <c r="Q268" s="31"/>
    </row>
    <row r="269" spans="17:17">
      <c r="Q269" s="31"/>
    </row>
    <row r="270" spans="17:17">
      <c r="Q270" s="31"/>
    </row>
    <row r="271" spans="17:17">
      <c r="Q271" s="31"/>
    </row>
    <row r="272" spans="17:17">
      <c r="Q272" s="31"/>
    </row>
    <row r="273" spans="17:17">
      <c r="Q273" s="31"/>
    </row>
    <row r="274" spans="17:17">
      <c r="Q274" s="31"/>
    </row>
    <row r="275" spans="17:17">
      <c r="Q275" s="31"/>
    </row>
    <row r="276" spans="17:17">
      <c r="Q276" s="31"/>
    </row>
    <row r="277" spans="17:17">
      <c r="Q277" s="31"/>
    </row>
    <row r="278" spans="17:17">
      <c r="Q278" s="31"/>
    </row>
    <row r="279" spans="17:17">
      <c r="Q279" s="31"/>
    </row>
    <row r="280" spans="17:17">
      <c r="Q280" s="31"/>
    </row>
    <row r="281" spans="17:17">
      <c r="Q281" s="31"/>
    </row>
    <row r="282" spans="17:17">
      <c r="Q282" s="31"/>
    </row>
    <row r="283" spans="17:17">
      <c r="Q283" s="31"/>
    </row>
    <row r="284" spans="17:17">
      <c r="Q284" s="31"/>
    </row>
    <row r="285" spans="17:17">
      <c r="Q285" s="31"/>
    </row>
    <row r="286" spans="17:17">
      <c r="Q286" s="31"/>
    </row>
    <row r="287" spans="17:17">
      <c r="Q287" s="31"/>
    </row>
    <row r="288" spans="17:17">
      <c r="Q288" s="31"/>
    </row>
    <row r="289" spans="17:17">
      <c r="Q289" s="31"/>
    </row>
    <row r="290" spans="17:17">
      <c r="Q290" s="31"/>
    </row>
    <row r="291" spans="17:17">
      <c r="Q291" s="31"/>
    </row>
    <row r="292" spans="17:17">
      <c r="Q292" s="31"/>
    </row>
    <row r="293" spans="17:17">
      <c r="Q293" s="31"/>
    </row>
    <row r="294" spans="17:17">
      <c r="Q294" s="31"/>
    </row>
    <row r="295" spans="17:17">
      <c r="Q295" s="31"/>
    </row>
    <row r="296" spans="17:17">
      <c r="Q296" s="31"/>
    </row>
    <row r="297" spans="17:17">
      <c r="Q297" s="31"/>
    </row>
    <row r="298" spans="17:17">
      <c r="Q298" s="31"/>
    </row>
    <row r="299" spans="17:17">
      <c r="Q299" s="31"/>
    </row>
    <row r="300" spans="17:17">
      <c r="Q300" s="31"/>
    </row>
    <row r="301" spans="17:17">
      <c r="Q301" s="31"/>
    </row>
    <row r="302" spans="17:17">
      <c r="Q302" s="31"/>
    </row>
    <row r="303" spans="17:17">
      <c r="Q303" s="31"/>
    </row>
    <row r="304" spans="17:17">
      <c r="Q304" s="31"/>
    </row>
    <row r="305" spans="17:17">
      <c r="Q305" s="31"/>
    </row>
    <row r="306" spans="17:17">
      <c r="Q306" s="31"/>
    </row>
    <row r="307" spans="17:17">
      <c r="Q307" s="31"/>
    </row>
    <row r="308" spans="17:17">
      <c r="Q308" s="31"/>
    </row>
    <row r="309" spans="17:17">
      <c r="Q309" s="31"/>
    </row>
    <row r="310" spans="17:17">
      <c r="Q310" s="31"/>
    </row>
    <row r="311" spans="17:17">
      <c r="Q311" s="31"/>
    </row>
    <row r="312" spans="17:17">
      <c r="Q312" s="31"/>
    </row>
    <row r="313" spans="17:17">
      <c r="Q313" s="31"/>
    </row>
    <row r="314" spans="17:17">
      <c r="Q314" s="31"/>
    </row>
    <row r="315" spans="17:17">
      <c r="Q315" s="31"/>
    </row>
    <row r="316" spans="17:17">
      <c r="Q316" s="31"/>
    </row>
    <row r="317" spans="17:17">
      <c r="Q317" s="31"/>
    </row>
    <row r="318" spans="17:17">
      <c r="Q318" s="31"/>
    </row>
    <row r="319" spans="17:17">
      <c r="Q319" s="31"/>
    </row>
    <row r="320" spans="17:17">
      <c r="Q320" s="31"/>
    </row>
    <row r="321" spans="17:17">
      <c r="Q321" s="31"/>
    </row>
    <row r="322" spans="17:17">
      <c r="Q322" s="31"/>
    </row>
    <row r="323" spans="17:17">
      <c r="Q323" s="31"/>
    </row>
    <row r="324" spans="17:17">
      <c r="Q324" s="31"/>
    </row>
    <row r="325" spans="17:17">
      <c r="Q325" s="31"/>
    </row>
    <row r="326" spans="17:17">
      <c r="Q326" s="31"/>
    </row>
    <row r="327" spans="17:17">
      <c r="Q327" s="31"/>
    </row>
    <row r="328" spans="17:17">
      <c r="Q328" s="31"/>
    </row>
    <row r="329" spans="17:17">
      <c r="Q329" s="31"/>
    </row>
    <row r="330" spans="17:17">
      <c r="Q330" s="31"/>
    </row>
    <row r="331" spans="17:17">
      <c r="Q331" s="31"/>
    </row>
    <row r="332" spans="17:17">
      <c r="Q332" s="31"/>
    </row>
    <row r="333" spans="17:17">
      <c r="Q333" s="31"/>
    </row>
    <row r="334" spans="17:17">
      <c r="Q334" s="31"/>
    </row>
    <row r="335" spans="17:17">
      <c r="Q335" s="31"/>
    </row>
    <row r="336" spans="17:17">
      <c r="Q336" s="31"/>
    </row>
    <row r="337" spans="17:17">
      <c r="Q337" s="31"/>
    </row>
    <row r="338" spans="17:17">
      <c r="Q338" s="31"/>
    </row>
    <row r="339" spans="17:17">
      <c r="Q339" s="31"/>
    </row>
    <row r="340" spans="17:17">
      <c r="Q340" s="31"/>
    </row>
    <row r="341" spans="17:17">
      <c r="Q341" s="31"/>
    </row>
    <row r="342" spans="17:17">
      <c r="Q342" s="31"/>
    </row>
    <row r="343" spans="17:17">
      <c r="Q343" s="31"/>
    </row>
    <row r="344" spans="17:17">
      <c r="Q344" s="31"/>
    </row>
    <row r="345" spans="17:17">
      <c r="Q345" s="31"/>
    </row>
    <row r="346" spans="17:17">
      <c r="Q346" s="31"/>
    </row>
    <row r="347" spans="17:17">
      <c r="Q347" s="31"/>
    </row>
    <row r="348" spans="17:17">
      <c r="Q348" s="31"/>
    </row>
    <row r="349" spans="17:17">
      <c r="Q349" s="31"/>
    </row>
    <row r="350" spans="17:17">
      <c r="Q350" s="31"/>
    </row>
    <row r="351" spans="17:17">
      <c r="Q351" s="31"/>
    </row>
    <row r="352" spans="17:17">
      <c r="Q352" s="31"/>
    </row>
    <row r="353" spans="17:17">
      <c r="Q353" s="31"/>
    </row>
    <row r="354" spans="17:17">
      <c r="Q354" s="31"/>
    </row>
    <row r="355" spans="17:17">
      <c r="Q355" s="31"/>
    </row>
    <row r="356" spans="17:17">
      <c r="Q356" s="31"/>
    </row>
    <row r="357" spans="17:17">
      <c r="Q357" s="31"/>
    </row>
    <row r="358" spans="17:17">
      <c r="Q358" s="31"/>
    </row>
    <row r="359" spans="17:17">
      <c r="Q359" s="31"/>
    </row>
    <row r="360" spans="17:17">
      <c r="Q360" s="31"/>
    </row>
    <row r="361" spans="17:17">
      <c r="Q361" s="31"/>
    </row>
    <row r="362" spans="17:17">
      <c r="Q362" s="31"/>
    </row>
    <row r="363" spans="17:17">
      <c r="Q363" s="31"/>
    </row>
    <row r="364" spans="17:17">
      <c r="Q364" s="31"/>
    </row>
    <row r="365" spans="17:17">
      <c r="Q365" s="31"/>
    </row>
    <row r="366" spans="17:17">
      <c r="Q366" s="31"/>
    </row>
    <row r="367" spans="17:17">
      <c r="Q367" s="31"/>
    </row>
    <row r="368" spans="17:17">
      <c r="Q368" s="31"/>
    </row>
    <row r="369" spans="17:17">
      <c r="Q369" s="31"/>
    </row>
    <row r="370" spans="17:17">
      <c r="Q370" s="31"/>
    </row>
    <row r="371" spans="17:17">
      <c r="Q371" s="31"/>
    </row>
    <row r="372" spans="17:17">
      <c r="Q372" s="31"/>
    </row>
    <row r="373" spans="17:17">
      <c r="Q373" s="31"/>
    </row>
    <row r="374" spans="17:17">
      <c r="Q374" s="31"/>
    </row>
    <row r="375" spans="17:17">
      <c r="Q375" s="31"/>
    </row>
    <row r="376" spans="17:17">
      <c r="Q376" s="31"/>
    </row>
    <row r="377" spans="17:17">
      <c r="Q377" s="31"/>
    </row>
    <row r="378" spans="17:17">
      <c r="Q378" s="31"/>
    </row>
    <row r="379" spans="17:17">
      <c r="Q379" s="31"/>
    </row>
    <row r="380" spans="17:17">
      <c r="Q380" s="31"/>
    </row>
    <row r="381" spans="17:17">
      <c r="Q381" s="31"/>
    </row>
    <row r="382" spans="17:17">
      <c r="Q382" s="31"/>
    </row>
    <row r="383" spans="17:17">
      <c r="Q383" s="31"/>
    </row>
    <row r="384" spans="17:17">
      <c r="Q384" s="31"/>
    </row>
    <row r="385" spans="17:17">
      <c r="Q385" s="31"/>
    </row>
    <row r="386" spans="17:17">
      <c r="Q386" s="31"/>
    </row>
    <row r="387" spans="17:17">
      <c r="Q387" s="31"/>
    </row>
    <row r="388" spans="17:17">
      <c r="Q388" s="31"/>
    </row>
    <row r="389" spans="17:17">
      <c r="Q389" s="31"/>
    </row>
    <row r="390" spans="17:17">
      <c r="Q390" s="31"/>
    </row>
    <row r="391" spans="17:17">
      <c r="Q391" s="31"/>
    </row>
    <row r="392" spans="17:17">
      <c r="Q392" s="31"/>
    </row>
    <row r="393" spans="17:17">
      <c r="Q393" s="31"/>
    </row>
    <row r="394" spans="17:17">
      <c r="Q394" s="31"/>
    </row>
    <row r="395" spans="17:17">
      <c r="Q395" s="31"/>
    </row>
    <row r="396" spans="17:17">
      <c r="Q396" s="31"/>
    </row>
    <row r="397" spans="17:17">
      <c r="Q397" s="31"/>
    </row>
    <row r="398" spans="17:17">
      <c r="Q398" s="31"/>
    </row>
    <row r="399" spans="17:17">
      <c r="Q399" s="31"/>
    </row>
    <row r="400" spans="17:17">
      <c r="Q400" s="31"/>
    </row>
    <row r="401" spans="17:17">
      <c r="Q401" s="31"/>
    </row>
    <row r="402" spans="17:17">
      <c r="Q402" s="31"/>
    </row>
    <row r="403" spans="17:17">
      <c r="Q403" s="31"/>
    </row>
    <row r="404" spans="17:17">
      <c r="Q404" s="31"/>
    </row>
    <row r="405" spans="17:17">
      <c r="Q405" s="31"/>
    </row>
    <row r="406" spans="17:17">
      <c r="Q406" s="31"/>
    </row>
    <row r="407" spans="17:17">
      <c r="Q407" s="31"/>
    </row>
    <row r="408" spans="17:17">
      <c r="Q408" s="31"/>
    </row>
    <row r="409" spans="17:17">
      <c r="Q409" s="31"/>
    </row>
    <row r="410" spans="17:17">
      <c r="Q410" s="31"/>
    </row>
    <row r="411" spans="17:17">
      <c r="Q411" s="31"/>
    </row>
    <row r="412" spans="17:17">
      <c r="Q412" s="31"/>
    </row>
    <row r="413" spans="17:17">
      <c r="Q413" s="31"/>
    </row>
    <row r="414" spans="17:17">
      <c r="Q414" s="31"/>
    </row>
    <row r="415" spans="17:17">
      <c r="Q415" s="31"/>
    </row>
    <row r="416" spans="17:17">
      <c r="Q416" s="31"/>
    </row>
    <row r="417" spans="17:17">
      <c r="Q417" s="31"/>
    </row>
    <row r="418" spans="17:17">
      <c r="Q418" s="31"/>
    </row>
    <row r="419" spans="17:17">
      <c r="Q419" s="31"/>
    </row>
    <row r="420" spans="17:17">
      <c r="Q420" s="31"/>
    </row>
    <row r="421" spans="17:17">
      <c r="Q421" s="31"/>
    </row>
    <row r="422" spans="17:17">
      <c r="Q422" s="31"/>
    </row>
    <row r="423" spans="17:17">
      <c r="Q423" s="31"/>
    </row>
    <row r="424" spans="17:17">
      <c r="Q424" s="31"/>
    </row>
    <row r="425" spans="17:17">
      <c r="Q425" s="31"/>
    </row>
    <row r="426" spans="17:17">
      <c r="Q426" s="31"/>
    </row>
    <row r="427" spans="17:17">
      <c r="Q427" s="31"/>
    </row>
    <row r="428" spans="17:17">
      <c r="Q428" s="31"/>
    </row>
    <row r="429" spans="17:17">
      <c r="Q429" s="31"/>
    </row>
    <row r="430" spans="17:17">
      <c r="Q430" s="31"/>
    </row>
    <row r="431" spans="17:17">
      <c r="Q431" s="31"/>
    </row>
    <row r="432" spans="17:17">
      <c r="Q432" s="31"/>
    </row>
    <row r="433" spans="17:17">
      <c r="Q433" s="31"/>
    </row>
    <row r="434" spans="17:17">
      <c r="Q434" s="31"/>
    </row>
    <row r="435" spans="17:17">
      <c r="Q435" s="31"/>
    </row>
    <row r="436" spans="17:17">
      <c r="Q436" s="31"/>
    </row>
    <row r="437" spans="17:17">
      <c r="Q437" s="31"/>
    </row>
    <row r="438" spans="17:17">
      <c r="Q438" s="31"/>
    </row>
    <row r="439" spans="17:17">
      <c r="Q439" s="31"/>
    </row>
    <row r="440" spans="17:17">
      <c r="Q440" s="31"/>
    </row>
    <row r="441" spans="17:17">
      <c r="Q441" s="31"/>
    </row>
    <row r="442" spans="17:17">
      <c r="Q442" s="31"/>
    </row>
    <row r="443" spans="17:17">
      <c r="Q443" s="31"/>
    </row>
    <row r="444" spans="17:17">
      <c r="Q444" s="31"/>
    </row>
    <row r="445" spans="17:17">
      <c r="Q445" s="31"/>
    </row>
    <row r="446" spans="17:17">
      <c r="Q446" s="31"/>
    </row>
    <row r="447" spans="17:17">
      <c r="Q447" s="31"/>
    </row>
    <row r="448" spans="17:17">
      <c r="Q448" s="31"/>
    </row>
    <row r="449" spans="17:17">
      <c r="Q449" s="31"/>
    </row>
    <row r="450" spans="17:17">
      <c r="Q450" s="31"/>
    </row>
    <row r="451" spans="17:17">
      <c r="Q451" s="31"/>
    </row>
    <row r="452" spans="17:17">
      <c r="Q452" s="31"/>
    </row>
    <row r="453" spans="17:17">
      <c r="Q453" s="31"/>
    </row>
    <row r="454" spans="17:17">
      <c r="Q454" s="31"/>
    </row>
    <row r="455" spans="17:17">
      <c r="Q455" s="31"/>
    </row>
    <row r="456" spans="17:17">
      <c r="Q456" s="31"/>
    </row>
    <row r="457" spans="17:17">
      <c r="Q457" s="31"/>
    </row>
    <row r="458" spans="17:17">
      <c r="Q458" s="31"/>
    </row>
    <row r="459" spans="17:17">
      <c r="Q459" s="31"/>
    </row>
    <row r="460" spans="17:17">
      <c r="Q460" s="31"/>
    </row>
    <row r="461" spans="17:17">
      <c r="Q461" s="31"/>
    </row>
    <row r="462" spans="17:17">
      <c r="Q462" s="31"/>
    </row>
    <row r="463" spans="17:17">
      <c r="Q463" s="31"/>
    </row>
    <row r="464" spans="17:17">
      <c r="Q464" s="31"/>
    </row>
    <row r="465" spans="17:17">
      <c r="Q465" s="31"/>
    </row>
    <row r="466" spans="17:17">
      <c r="Q466" s="31"/>
    </row>
    <row r="467" spans="17:17">
      <c r="Q467" s="31"/>
    </row>
    <row r="468" spans="17:17">
      <c r="Q468" s="31"/>
    </row>
    <row r="469" spans="17:17">
      <c r="Q469" s="31"/>
    </row>
    <row r="470" spans="17:17">
      <c r="Q470" s="31"/>
    </row>
    <row r="471" spans="17:17">
      <c r="Q471" s="31"/>
    </row>
    <row r="472" spans="17:17">
      <c r="Q472" s="31"/>
    </row>
    <row r="473" spans="17:17">
      <c r="Q473" s="31"/>
    </row>
    <row r="474" spans="17:17">
      <c r="Q474" s="31"/>
    </row>
    <row r="475" spans="17:17">
      <c r="Q475" s="31"/>
    </row>
    <row r="476" spans="17:17">
      <c r="Q476" s="31"/>
    </row>
    <row r="477" spans="17:17">
      <c r="Q477" s="31"/>
    </row>
    <row r="478" spans="17:17">
      <c r="Q478" s="31"/>
    </row>
    <row r="479" spans="17:17">
      <c r="Q479" s="31"/>
    </row>
    <row r="480" spans="17:17">
      <c r="Q480" s="31"/>
    </row>
    <row r="481" spans="17:17">
      <c r="Q481" s="31"/>
    </row>
    <row r="482" spans="17:17">
      <c r="Q482" s="31"/>
    </row>
    <row r="483" spans="17:17">
      <c r="Q483" s="31"/>
    </row>
    <row r="484" spans="17:17">
      <c r="Q484" s="31"/>
    </row>
    <row r="485" spans="17:17">
      <c r="Q485" s="31"/>
    </row>
    <row r="486" spans="17:17">
      <c r="Q486" s="31"/>
    </row>
    <row r="487" spans="17:17">
      <c r="Q487" s="31"/>
    </row>
    <row r="488" spans="17:17">
      <c r="Q488" s="31"/>
    </row>
    <row r="489" spans="17:17">
      <c r="Q489" s="31"/>
    </row>
    <row r="490" spans="17:17">
      <c r="Q490" s="31"/>
    </row>
    <row r="491" spans="17:17">
      <c r="Q491" s="31"/>
    </row>
    <row r="492" spans="17:17">
      <c r="Q492" s="31"/>
    </row>
    <row r="493" spans="17:17">
      <c r="Q493" s="31"/>
    </row>
    <row r="494" spans="17:17">
      <c r="Q494" s="31"/>
    </row>
    <row r="495" spans="17:17">
      <c r="Q495" s="31"/>
    </row>
    <row r="496" spans="17:17">
      <c r="Q496" s="31"/>
    </row>
    <row r="497" spans="17:17">
      <c r="Q497" s="31"/>
    </row>
    <row r="498" spans="17:17">
      <c r="Q498" s="31"/>
    </row>
    <row r="499" spans="17:17">
      <c r="Q499" s="31"/>
    </row>
    <row r="500" spans="17:17">
      <c r="Q500" s="31"/>
    </row>
    <row r="501" spans="17:17">
      <c r="Q501" s="31"/>
    </row>
    <row r="502" spans="17:17">
      <c r="Q502" s="31"/>
    </row>
    <row r="503" spans="17:17">
      <c r="Q503" s="31"/>
    </row>
    <row r="504" spans="17:17">
      <c r="Q504" s="31"/>
    </row>
    <row r="505" spans="17:17">
      <c r="Q505" s="31"/>
    </row>
    <row r="506" spans="17:17">
      <c r="Q506" s="31"/>
    </row>
    <row r="507" spans="17:17">
      <c r="Q507" s="31"/>
    </row>
    <row r="508" spans="17:17">
      <c r="Q508" s="31"/>
    </row>
    <row r="509" spans="17:17">
      <c r="Q509" s="31"/>
    </row>
    <row r="510" spans="17:17">
      <c r="Q510" s="31"/>
    </row>
    <row r="511" spans="17:17">
      <c r="Q511" s="31"/>
    </row>
    <row r="512" spans="17:17">
      <c r="Q512" s="31"/>
    </row>
    <row r="513" spans="17:17">
      <c r="Q513" s="31"/>
    </row>
    <row r="514" spans="17:17">
      <c r="Q514" s="31"/>
    </row>
    <row r="515" spans="17:17">
      <c r="Q515" s="31"/>
    </row>
    <row r="516" spans="17:17">
      <c r="Q516" s="31"/>
    </row>
    <row r="517" spans="17:17">
      <c r="Q517" s="31"/>
    </row>
    <row r="518" spans="17:17">
      <c r="Q518" s="31"/>
    </row>
    <row r="519" spans="17:17">
      <c r="Q519" s="31"/>
    </row>
    <row r="520" spans="17:17">
      <c r="Q520" s="31"/>
    </row>
    <row r="521" spans="17:17">
      <c r="Q521" s="31"/>
    </row>
    <row r="522" spans="17:17">
      <c r="Q522" s="31"/>
    </row>
    <row r="523" spans="17:17">
      <c r="Q523" s="31"/>
    </row>
    <row r="524" spans="17:17">
      <c r="Q524" s="31"/>
    </row>
    <row r="525" spans="17:17">
      <c r="Q525" s="31"/>
    </row>
    <row r="526" spans="17:17">
      <c r="Q526" s="31"/>
    </row>
    <row r="527" spans="17:17">
      <c r="Q527" s="31"/>
    </row>
    <row r="528" spans="17:17">
      <c r="Q528" s="31"/>
    </row>
    <row r="529" spans="17:17">
      <c r="Q529" s="31"/>
    </row>
    <row r="530" spans="17:17">
      <c r="Q530" s="31"/>
    </row>
    <row r="531" spans="17:17">
      <c r="Q531" s="31"/>
    </row>
    <row r="532" spans="17:17">
      <c r="Q532" s="31"/>
    </row>
    <row r="533" spans="17:17">
      <c r="Q533" s="31"/>
    </row>
    <row r="534" spans="17:17">
      <c r="Q534" s="31"/>
    </row>
    <row r="535" spans="17:17">
      <c r="Q535" s="31"/>
    </row>
    <row r="536" spans="17:17">
      <c r="Q536" s="31"/>
    </row>
    <row r="537" spans="17:17">
      <c r="Q537" s="31"/>
    </row>
    <row r="538" spans="17:17">
      <c r="Q538" s="31"/>
    </row>
    <row r="539" spans="17:17">
      <c r="Q539" s="31"/>
    </row>
    <row r="540" spans="17:17">
      <c r="Q540" s="31"/>
    </row>
    <row r="541" spans="17:17">
      <c r="Q541" s="31"/>
    </row>
    <row r="542" spans="17:17">
      <c r="Q542" s="31"/>
    </row>
    <row r="543" spans="17:17">
      <c r="Q543" s="31"/>
    </row>
    <row r="544" spans="17:17">
      <c r="Q544" s="31"/>
    </row>
    <row r="545" spans="17:17">
      <c r="Q545" s="31"/>
    </row>
    <row r="546" spans="17:17">
      <c r="Q546" s="31"/>
    </row>
    <row r="547" spans="17:17">
      <c r="Q547" s="31"/>
    </row>
    <row r="548" spans="17:17">
      <c r="Q548" s="31"/>
    </row>
    <row r="549" spans="17:17">
      <c r="Q549" s="31"/>
    </row>
    <row r="550" spans="17:17">
      <c r="Q550" s="31"/>
    </row>
    <row r="551" spans="17:17">
      <c r="Q551" s="31"/>
    </row>
    <row r="552" spans="17:17">
      <c r="Q552" s="31"/>
    </row>
    <row r="553" spans="17:17">
      <c r="Q553" s="31"/>
    </row>
    <row r="554" spans="17:17">
      <c r="Q554" s="31"/>
    </row>
    <row r="555" spans="17:17">
      <c r="Q555" s="31"/>
    </row>
    <row r="556" spans="17:17">
      <c r="Q556" s="31"/>
    </row>
    <row r="557" spans="17:17">
      <c r="Q557" s="31"/>
    </row>
    <row r="558" spans="17:17">
      <c r="Q558" s="31"/>
    </row>
    <row r="559" spans="17:17">
      <c r="Q559" s="31"/>
    </row>
    <row r="560" spans="17:17">
      <c r="Q560" s="31"/>
    </row>
    <row r="561" spans="17:17">
      <c r="Q561" s="31"/>
    </row>
    <row r="562" spans="17:17">
      <c r="Q562" s="31"/>
    </row>
    <row r="563" spans="17:17">
      <c r="Q563" s="31"/>
    </row>
    <row r="564" spans="17:17">
      <c r="Q564" s="31"/>
    </row>
    <row r="565" spans="17:17">
      <c r="Q565" s="31"/>
    </row>
    <row r="566" spans="17:17">
      <c r="Q566" s="31"/>
    </row>
    <row r="567" spans="17:17">
      <c r="Q567" s="31"/>
    </row>
    <row r="568" spans="17:17">
      <c r="Q568" s="31"/>
    </row>
    <row r="569" spans="17:17">
      <c r="Q569" s="31"/>
    </row>
    <row r="570" spans="17:17">
      <c r="Q570" s="31"/>
    </row>
    <row r="571" spans="17:17">
      <c r="Q571" s="31"/>
    </row>
    <row r="572" spans="17:17">
      <c r="Q572" s="31"/>
    </row>
    <row r="573" spans="17:17">
      <c r="Q573" s="31"/>
    </row>
    <row r="574" spans="17:17">
      <c r="Q574" s="31"/>
    </row>
    <row r="575" spans="17:17">
      <c r="Q575" s="31"/>
    </row>
    <row r="576" spans="17:17">
      <c r="Q576" s="31"/>
    </row>
    <row r="577" spans="17:17">
      <c r="Q577" s="31"/>
    </row>
    <row r="578" spans="17:17">
      <c r="Q578" s="31"/>
    </row>
    <row r="579" spans="17:17">
      <c r="Q579" s="31"/>
    </row>
    <row r="580" spans="17:17">
      <c r="Q580" s="31"/>
    </row>
    <row r="581" spans="17:17">
      <c r="Q581" s="31"/>
    </row>
    <row r="582" spans="17:17">
      <c r="Q582" s="31"/>
    </row>
    <row r="583" spans="17:17">
      <c r="Q583" s="31"/>
    </row>
    <row r="584" spans="17:17">
      <c r="Q584" s="31"/>
    </row>
    <row r="585" spans="17:17">
      <c r="Q585" s="31"/>
    </row>
    <row r="586" spans="17:17">
      <c r="Q586" s="31"/>
    </row>
    <row r="587" spans="17:17">
      <c r="Q587" s="31"/>
    </row>
    <row r="588" spans="17:17">
      <c r="Q588" s="31"/>
    </row>
    <row r="589" spans="17:17">
      <c r="Q589" s="31"/>
    </row>
    <row r="590" spans="17:17">
      <c r="Q590" s="31"/>
    </row>
    <row r="591" spans="17:17">
      <c r="Q591" s="31"/>
    </row>
    <row r="592" spans="17:17">
      <c r="Q592" s="31"/>
    </row>
    <row r="593" spans="17:17">
      <c r="Q593" s="31"/>
    </row>
    <row r="594" spans="17:17">
      <c r="Q594" s="31"/>
    </row>
    <row r="595" spans="17:17">
      <c r="Q595" s="31"/>
    </row>
    <row r="596" spans="17:17">
      <c r="Q596" s="31"/>
    </row>
    <row r="597" spans="17:17">
      <c r="Q597" s="31"/>
    </row>
    <row r="598" spans="17:17">
      <c r="Q598" s="31"/>
    </row>
    <row r="599" spans="17:17">
      <c r="Q599" s="31"/>
    </row>
    <row r="600" spans="17:17">
      <c r="Q600" s="31"/>
    </row>
    <row r="601" spans="17:17">
      <c r="Q601" s="31"/>
    </row>
    <row r="602" spans="17:17">
      <c r="Q602" s="31"/>
    </row>
    <row r="603" spans="17:17">
      <c r="Q603" s="31"/>
    </row>
    <row r="604" spans="17:17">
      <c r="Q604" s="31"/>
    </row>
    <row r="605" spans="17:17">
      <c r="Q605" s="31"/>
    </row>
    <row r="606" spans="17:17">
      <c r="Q606" s="31"/>
    </row>
    <row r="607" spans="17:17">
      <c r="Q607" s="31"/>
    </row>
    <row r="608" spans="17:17">
      <c r="Q608" s="31"/>
    </row>
    <row r="609" spans="17:17">
      <c r="Q609" s="31"/>
    </row>
    <row r="610" spans="17:17">
      <c r="Q610" s="31"/>
    </row>
    <row r="611" spans="17:17">
      <c r="Q611" s="31"/>
    </row>
    <row r="612" spans="17:17">
      <c r="Q612" s="31"/>
    </row>
    <row r="613" spans="17:17">
      <c r="Q613" s="31"/>
    </row>
    <row r="614" spans="17:17">
      <c r="Q614" s="31"/>
    </row>
    <row r="615" spans="17:17">
      <c r="Q615" s="31"/>
    </row>
    <row r="616" spans="17:17">
      <c r="Q616" s="31"/>
    </row>
    <row r="617" spans="17:17">
      <c r="Q617" s="31"/>
    </row>
    <row r="618" spans="17:17">
      <c r="Q618" s="31"/>
    </row>
    <row r="619" spans="17:17">
      <c r="Q619" s="31"/>
    </row>
    <row r="620" spans="17:17">
      <c r="Q620" s="31"/>
    </row>
    <row r="621" spans="17:17">
      <c r="Q621" s="31"/>
    </row>
    <row r="622" spans="17:17">
      <c r="Q622" s="31"/>
    </row>
    <row r="623" spans="17:17">
      <c r="Q623" s="31"/>
    </row>
    <row r="624" spans="17:17">
      <c r="Q624" s="31"/>
    </row>
    <row r="625" spans="17:17">
      <c r="Q625" s="31"/>
    </row>
    <row r="626" spans="17:17">
      <c r="Q626" s="31"/>
    </row>
    <row r="627" spans="17:17">
      <c r="Q627" s="31"/>
    </row>
    <row r="628" spans="17:17">
      <c r="Q628" s="31"/>
    </row>
    <row r="629" spans="17:17">
      <c r="Q629" s="31"/>
    </row>
    <row r="630" spans="17:17">
      <c r="Q630" s="31"/>
    </row>
    <row r="631" spans="17:17">
      <c r="Q631" s="31"/>
    </row>
    <row r="632" spans="17:17">
      <c r="Q632" s="31"/>
    </row>
    <row r="633" spans="17:17">
      <c r="Q633" s="31"/>
    </row>
    <row r="634" spans="17:17">
      <c r="Q634" s="31"/>
    </row>
    <row r="635" spans="17:17">
      <c r="Q635" s="31"/>
    </row>
    <row r="636" spans="17:17">
      <c r="Q636" s="31"/>
    </row>
    <row r="637" spans="17:17">
      <c r="Q637" s="31"/>
    </row>
    <row r="638" spans="17:17">
      <c r="Q638" s="31"/>
    </row>
    <row r="639" spans="17:17">
      <c r="Q639" s="31"/>
    </row>
    <row r="640" spans="17:17">
      <c r="Q640" s="31"/>
    </row>
    <row r="641" spans="17:17">
      <c r="Q641" s="31"/>
    </row>
    <row r="642" spans="17:17">
      <c r="Q642" s="31"/>
    </row>
    <row r="643" spans="17:17">
      <c r="Q643" s="31"/>
    </row>
    <row r="644" spans="17:17">
      <c r="Q644" s="31"/>
    </row>
    <row r="645" spans="17:17">
      <c r="Q645" s="31"/>
    </row>
    <row r="646" spans="17:17">
      <c r="Q646" s="31"/>
    </row>
    <row r="647" spans="17:17">
      <c r="Q647" s="31"/>
    </row>
    <row r="648" spans="17:17">
      <c r="Q648" s="31"/>
    </row>
    <row r="649" spans="17:17">
      <c r="Q649" s="31"/>
    </row>
    <row r="650" spans="17:17">
      <c r="Q650" s="31"/>
    </row>
    <row r="651" spans="17:17">
      <c r="Q651" s="31"/>
    </row>
    <row r="652" spans="17:17">
      <c r="Q652" s="31"/>
    </row>
    <row r="653" spans="17:17">
      <c r="Q653" s="31"/>
    </row>
    <row r="654" spans="17:17">
      <c r="Q654" s="31"/>
    </row>
    <row r="655" spans="17:17">
      <c r="Q655" s="31"/>
    </row>
    <row r="656" spans="17:17">
      <c r="Q656" s="31"/>
    </row>
    <row r="657" spans="17:17">
      <c r="Q657" s="31"/>
    </row>
    <row r="658" spans="17:17">
      <c r="Q658" s="31"/>
    </row>
    <row r="659" spans="17:17">
      <c r="Q659" s="31"/>
    </row>
    <row r="660" spans="17:17">
      <c r="Q660" s="31"/>
    </row>
    <row r="661" spans="17:17">
      <c r="Q661" s="31"/>
    </row>
    <row r="662" spans="17:17">
      <c r="Q662" s="31"/>
    </row>
    <row r="663" spans="17:17">
      <c r="Q663" s="31"/>
    </row>
    <row r="664" spans="17:17">
      <c r="Q664" s="31"/>
    </row>
    <row r="665" spans="17:17">
      <c r="Q665" s="31"/>
    </row>
    <row r="666" spans="17:17">
      <c r="Q666" s="31"/>
    </row>
    <row r="667" spans="17:17">
      <c r="Q667" s="31"/>
    </row>
    <row r="668" spans="17:17">
      <c r="Q668" s="31"/>
    </row>
    <row r="669" spans="17:17">
      <c r="Q669" s="31"/>
    </row>
    <row r="670" spans="17:17">
      <c r="Q670" s="31"/>
    </row>
    <row r="671" spans="17:17">
      <c r="Q671" s="31"/>
    </row>
    <row r="672" spans="17:17">
      <c r="Q672" s="31"/>
    </row>
    <row r="673" spans="17:17">
      <c r="Q673" s="31"/>
    </row>
    <row r="674" spans="17:17">
      <c r="Q674" s="31"/>
    </row>
    <row r="675" spans="17:17">
      <c r="Q675" s="31"/>
    </row>
    <row r="676" spans="17:17">
      <c r="Q676" s="31"/>
    </row>
    <row r="677" spans="17:17">
      <c r="Q677" s="31"/>
    </row>
    <row r="678" spans="17:17">
      <c r="Q678" s="31"/>
    </row>
    <row r="679" spans="17:17">
      <c r="Q679" s="31"/>
    </row>
    <row r="680" spans="17:17">
      <c r="Q680" s="31"/>
    </row>
    <row r="681" spans="17:17">
      <c r="Q681" s="31"/>
    </row>
    <row r="682" spans="17:17">
      <c r="Q682" s="31"/>
    </row>
    <row r="683" spans="17:17">
      <c r="Q683" s="31"/>
    </row>
    <row r="684" spans="17:17">
      <c r="Q684" s="31"/>
    </row>
    <row r="685" spans="17:17">
      <c r="Q685" s="31"/>
    </row>
    <row r="686" spans="17:17">
      <c r="Q686" s="31"/>
    </row>
    <row r="687" spans="17:17">
      <c r="Q687" s="31"/>
    </row>
    <row r="688" spans="17:17">
      <c r="Q688" s="31"/>
    </row>
    <row r="689" spans="17:17">
      <c r="Q689" s="31"/>
    </row>
    <row r="690" spans="17:17">
      <c r="Q690" s="31"/>
    </row>
    <row r="691" spans="17:17">
      <c r="Q691" s="31"/>
    </row>
    <row r="692" spans="17:17">
      <c r="Q692" s="31"/>
    </row>
    <row r="693" spans="17:17">
      <c r="Q693" s="31"/>
    </row>
    <row r="694" spans="17:17">
      <c r="Q694" s="31"/>
    </row>
    <row r="695" spans="17:17">
      <c r="Q695" s="31"/>
    </row>
    <row r="696" spans="17:17">
      <c r="Q696" s="31"/>
    </row>
    <row r="697" spans="17:17">
      <c r="Q697" s="31"/>
    </row>
    <row r="698" spans="17:17">
      <c r="Q698" s="31"/>
    </row>
    <row r="699" spans="17:17">
      <c r="Q699" s="31"/>
    </row>
    <row r="700" spans="17:17">
      <c r="Q700" s="31"/>
    </row>
    <row r="701" spans="17:17">
      <c r="Q701" s="31"/>
    </row>
    <row r="702" spans="17:17">
      <c r="Q702" s="31"/>
    </row>
    <row r="703" spans="17:17">
      <c r="Q703" s="31"/>
    </row>
    <row r="704" spans="17:17">
      <c r="Q704" s="31"/>
    </row>
    <row r="705" spans="17:17">
      <c r="Q705" s="31"/>
    </row>
    <row r="706" spans="17:17">
      <c r="Q706" s="31"/>
    </row>
    <row r="707" spans="17:17">
      <c r="Q707" s="31"/>
    </row>
    <row r="708" spans="17:17">
      <c r="Q708" s="31"/>
    </row>
    <row r="709" spans="17:17">
      <c r="Q709" s="31"/>
    </row>
    <row r="710" spans="17:17">
      <c r="Q710" s="31"/>
    </row>
    <row r="711" spans="17:17">
      <c r="Q711" s="31"/>
    </row>
    <row r="712" spans="17:17">
      <c r="Q712" s="31"/>
    </row>
    <row r="713" spans="17:17">
      <c r="Q713" s="31"/>
    </row>
    <row r="714" spans="17:17">
      <c r="Q714" s="31"/>
    </row>
    <row r="715" spans="17:17">
      <c r="Q715" s="31"/>
    </row>
    <row r="716" spans="17:17">
      <c r="Q716" s="31"/>
    </row>
    <row r="717" spans="17:17">
      <c r="Q717" s="31"/>
    </row>
    <row r="718" spans="17:17">
      <c r="Q718" s="31"/>
    </row>
    <row r="719" spans="17:17">
      <c r="Q719" s="31"/>
    </row>
    <row r="720" spans="17:17">
      <c r="Q720" s="31"/>
    </row>
    <row r="721" spans="17:17">
      <c r="Q721" s="31"/>
    </row>
    <row r="722" spans="17:17">
      <c r="Q722" s="31"/>
    </row>
    <row r="723" spans="17:17">
      <c r="Q723" s="31"/>
    </row>
    <row r="724" spans="17:17">
      <c r="Q724" s="31"/>
    </row>
    <row r="725" spans="17:17">
      <c r="Q725" s="31"/>
    </row>
    <row r="726" spans="17:17">
      <c r="Q726" s="31"/>
    </row>
    <row r="727" spans="17:17">
      <c r="Q727" s="31"/>
    </row>
    <row r="728" spans="17:17">
      <c r="Q728" s="31"/>
    </row>
    <row r="729" spans="17:17">
      <c r="Q729" s="31"/>
    </row>
    <row r="730" spans="17:17">
      <c r="Q730" s="31"/>
    </row>
    <row r="731" spans="17:17">
      <c r="Q731" s="31"/>
    </row>
    <row r="732" spans="17:17">
      <c r="Q732" s="31"/>
    </row>
    <row r="733" spans="17:17">
      <c r="Q733" s="31"/>
    </row>
    <row r="734" spans="17:17">
      <c r="Q734" s="31"/>
    </row>
    <row r="735" spans="17:17">
      <c r="Q735" s="31"/>
    </row>
    <row r="736" spans="17:17">
      <c r="Q736" s="31"/>
    </row>
    <row r="737" spans="17:17">
      <c r="Q737" s="31"/>
    </row>
    <row r="738" spans="17:17">
      <c r="Q738" s="31"/>
    </row>
    <row r="739" spans="17:17">
      <c r="Q739" s="31"/>
    </row>
    <row r="740" spans="17:17">
      <c r="Q740" s="31"/>
    </row>
    <row r="741" spans="17:17">
      <c r="Q741" s="31"/>
    </row>
    <row r="742" spans="17:17">
      <c r="Q742" s="31"/>
    </row>
    <row r="743" spans="17:17">
      <c r="Q743" s="31"/>
    </row>
    <row r="744" spans="17:17">
      <c r="Q744" s="31"/>
    </row>
    <row r="745" spans="17:17">
      <c r="Q745" s="31"/>
    </row>
    <row r="746" spans="17:17">
      <c r="Q746" s="31"/>
    </row>
    <row r="747" spans="17:17">
      <c r="Q747" s="31"/>
    </row>
    <row r="748" spans="17:17">
      <c r="Q748" s="31"/>
    </row>
    <row r="749" spans="17:17">
      <c r="Q749" s="31"/>
    </row>
    <row r="750" spans="17:17">
      <c r="Q750" s="31"/>
    </row>
    <row r="751" spans="17:17">
      <c r="Q751" s="31"/>
    </row>
    <row r="752" spans="17:17">
      <c r="Q752" s="31"/>
    </row>
    <row r="753" spans="17:17">
      <c r="Q753" s="31"/>
    </row>
    <row r="754" spans="17:17">
      <c r="Q754" s="31"/>
    </row>
    <row r="755" spans="17:17">
      <c r="Q755" s="31"/>
    </row>
    <row r="756" spans="17:17">
      <c r="Q756" s="31"/>
    </row>
    <row r="757" spans="17:17">
      <c r="Q757" s="31"/>
    </row>
    <row r="758" spans="17:17">
      <c r="Q758" s="31"/>
    </row>
    <row r="759" spans="17:17">
      <c r="Q759" s="31"/>
    </row>
    <row r="760" spans="17:17">
      <c r="Q760" s="31"/>
    </row>
    <row r="761" spans="17:17">
      <c r="Q761" s="31"/>
    </row>
    <row r="762" spans="17:17">
      <c r="Q762" s="31"/>
    </row>
    <row r="763" spans="17:17">
      <c r="Q763" s="31"/>
    </row>
    <row r="764" spans="17:17">
      <c r="Q764" s="31"/>
    </row>
    <row r="765" spans="17:17">
      <c r="Q765" s="31"/>
    </row>
    <row r="766" spans="17:17">
      <c r="Q766" s="31"/>
    </row>
    <row r="767" spans="17:17">
      <c r="Q767" s="31"/>
    </row>
    <row r="768" spans="17:17">
      <c r="Q768" s="31"/>
    </row>
    <row r="769" spans="17:17">
      <c r="Q769" s="31"/>
    </row>
    <row r="770" spans="17:17">
      <c r="Q770" s="31"/>
    </row>
    <row r="771" spans="17:17">
      <c r="Q771" s="31"/>
    </row>
    <row r="772" spans="17:17">
      <c r="Q772" s="31"/>
    </row>
    <row r="773" spans="17:17">
      <c r="Q773" s="31"/>
    </row>
    <row r="774" spans="17:17">
      <c r="Q774" s="31"/>
    </row>
    <row r="775" spans="17:17">
      <c r="Q775" s="31"/>
    </row>
    <row r="776" spans="17:17">
      <c r="Q776" s="31"/>
    </row>
    <row r="777" spans="17:17">
      <c r="Q777" s="31"/>
    </row>
    <row r="778" spans="17:17">
      <c r="Q778" s="31"/>
    </row>
    <row r="779" spans="17:17">
      <c r="Q779" s="31"/>
    </row>
    <row r="780" spans="17:17">
      <c r="Q780" s="31"/>
    </row>
    <row r="781" spans="17:17">
      <c r="Q781" s="31"/>
    </row>
    <row r="782" spans="17:17">
      <c r="Q782" s="31"/>
    </row>
    <row r="783" spans="17:17">
      <c r="Q783" s="31"/>
    </row>
    <row r="784" spans="17:17">
      <c r="Q784" s="31"/>
    </row>
    <row r="785" spans="17:17">
      <c r="Q785" s="31"/>
    </row>
    <row r="786" spans="17:17">
      <c r="Q786" s="31"/>
    </row>
    <row r="787" spans="17:17">
      <c r="Q787" s="31"/>
    </row>
    <row r="788" spans="17:17">
      <c r="Q788" s="31"/>
    </row>
    <row r="789" spans="17:17">
      <c r="Q789" s="31"/>
    </row>
    <row r="790" spans="17:17">
      <c r="Q790" s="31"/>
    </row>
    <row r="791" spans="17:17">
      <c r="Q791" s="31"/>
    </row>
    <row r="792" spans="17:17">
      <c r="Q792" s="31"/>
    </row>
    <row r="793" spans="17:17">
      <c r="Q793" s="31"/>
    </row>
    <row r="794" spans="17:17">
      <c r="Q794" s="31"/>
    </row>
    <row r="795" spans="17:17">
      <c r="Q795" s="31"/>
    </row>
    <row r="796" spans="17:17">
      <c r="Q796" s="31"/>
    </row>
    <row r="797" spans="17:17">
      <c r="Q797" s="31"/>
    </row>
    <row r="798" spans="17:17">
      <c r="Q798" s="31"/>
    </row>
    <row r="799" spans="17:17">
      <c r="Q799" s="31"/>
    </row>
    <row r="800" spans="17:17">
      <c r="Q800" s="31"/>
    </row>
    <row r="801" spans="17:17">
      <c r="Q801" s="31"/>
    </row>
    <row r="802" spans="17:17">
      <c r="Q802" s="31"/>
    </row>
    <row r="803" spans="17:17">
      <c r="Q803" s="31"/>
    </row>
    <row r="804" spans="17:17">
      <c r="Q804" s="31"/>
    </row>
    <row r="805" spans="17:17">
      <c r="Q805" s="31"/>
    </row>
    <row r="806" spans="17:17">
      <c r="Q806" s="31"/>
    </row>
    <row r="807" spans="17:17">
      <c r="Q807" s="31"/>
    </row>
    <row r="808" spans="17:17">
      <c r="Q808" s="31"/>
    </row>
    <row r="809" spans="17:17">
      <c r="Q809" s="31"/>
    </row>
    <row r="810" spans="17:17">
      <c r="Q810" s="31"/>
    </row>
    <row r="811" spans="17:17">
      <c r="Q811" s="31"/>
    </row>
    <row r="812" spans="17:17">
      <c r="Q812" s="31"/>
    </row>
    <row r="813" spans="17:17">
      <c r="Q813" s="31"/>
    </row>
    <row r="814" spans="17:17">
      <c r="Q814" s="31"/>
    </row>
    <row r="815" spans="17:17">
      <c r="Q815" s="31"/>
    </row>
    <row r="816" spans="17:17">
      <c r="Q816" s="31"/>
    </row>
    <row r="817" spans="17:17">
      <c r="Q817" s="31"/>
    </row>
    <row r="818" spans="17:17">
      <c r="Q818" s="31"/>
    </row>
    <row r="819" spans="17:17">
      <c r="Q819" s="31"/>
    </row>
    <row r="820" spans="17:17">
      <c r="Q820" s="31"/>
    </row>
    <row r="821" spans="17:17">
      <c r="Q821" s="31"/>
    </row>
    <row r="822" spans="17:17">
      <c r="Q822" s="31"/>
    </row>
    <row r="823" spans="17:17">
      <c r="Q823" s="31"/>
    </row>
    <row r="824" spans="17:17">
      <c r="Q824" s="31"/>
    </row>
    <row r="825" spans="17:17">
      <c r="Q825" s="31"/>
    </row>
    <row r="826" spans="17:17">
      <c r="Q826" s="31"/>
    </row>
    <row r="827" spans="17:17">
      <c r="Q827" s="31"/>
    </row>
    <row r="828" spans="17:17">
      <c r="Q828" s="31"/>
    </row>
    <row r="829" spans="17:17">
      <c r="Q829" s="31"/>
    </row>
    <row r="830" spans="17:17">
      <c r="Q830" s="31"/>
    </row>
    <row r="831" spans="17:17">
      <c r="Q831" s="31"/>
    </row>
    <row r="832" spans="17:17">
      <c r="Q832" s="31"/>
    </row>
    <row r="833" spans="17:17">
      <c r="Q833" s="31"/>
    </row>
    <row r="834" spans="17:17">
      <c r="Q834" s="31"/>
    </row>
    <row r="835" spans="17:17">
      <c r="Q835" s="31"/>
    </row>
    <row r="836" spans="17:17">
      <c r="Q836" s="31"/>
    </row>
    <row r="837" spans="17:17">
      <c r="Q837" s="31"/>
    </row>
    <row r="838" spans="17:17">
      <c r="Q838" s="31"/>
    </row>
    <row r="839" spans="17:17">
      <c r="Q839" s="31"/>
    </row>
    <row r="840" spans="17:17">
      <c r="Q840" s="31"/>
    </row>
    <row r="841" spans="17:17">
      <c r="Q841" s="31"/>
    </row>
    <row r="842" spans="17:17">
      <c r="Q842" s="31"/>
    </row>
    <row r="843" spans="17:17">
      <c r="Q843" s="31"/>
    </row>
    <row r="844" spans="17:17">
      <c r="Q844" s="31"/>
    </row>
    <row r="845" spans="17:17">
      <c r="Q845" s="31"/>
    </row>
    <row r="846" spans="17:17">
      <c r="Q846" s="31"/>
    </row>
    <row r="847" spans="17:17">
      <c r="Q847" s="31"/>
    </row>
    <row r="848" spans="17:17">
      <c r="Q848" s="31"/>
    </row>
    <row r="849" spans="17:17">
      <c r="Q849" s="31"/>
    </row>
    <row r="850" spans="17:17">
      <c r="Q850" s="31"/>
    </row>
    <row r="851" spans="17:17">
      <c r="Q851" s="31"/>
    </row>
    <row r="852" spans="17:17">
      <c r="Q852" s="31"/>
    </row>
    <row r="853" spans="17:17">
      <c r="Q853" s="31"/>
    </row>
    <row r="854" spans="17:17">
      <c r="Q854" s="31"/>
    </row>
    <row r="855" spans="17:17">
      <c r="Q855" s="31"/>
    </row>
    <row r="856" spans="17:17">
      <c r="Q856" s="31"/>
    </row>
    <row r="857" spans="17:17">
      <c r="Q857" s="31"/>
    </row>
    <row r="858" spans="17:17">
      <c r="Q858" s="31"/>
    </row>
    <row r="859" spans="17:17">
      <c r="Q859" s="31"/>
    </row>
    <row r="860" spans="17:17">
      <c r="Q860" s="31"/>
    </row>
    <row r="861" spans="17:17">
      <c r="Q861" s="31"/>
    </row>
    <row r="862" spans="17:17">
      <c r="Q862" s="31"/>
    </row>
    <row r="863" spans="17:17">
      <c r="Q863" s="31"/>
    </row>
    <row r="864" spans="17:17">
      <c r="Q864" s="31"/>
    </row>
    <row r="865" spans="17:17">
      <c r="Q865" s="31"/>
    </row>
    <row r="866" spans="17:17">
      <c r="Q866" s="31"/>
    </row>
    <row r="867" spans="17:17">
      <c r="Q867" s="31"/>
    </row>
    <row r="868" spans="17:17">
      <c r="Q868" s="31"/>
    </row>
    <row r="869" spans="17:17">
      <c r="Q869" s="31"/>
    </row>
    <row r="870" spans="17:17">
      <c r="Q870" s="31"/>
    </row>
    <row r="871" spans="17:17">
      <c r="Q871" s="31"/>
    </row>
    <row r="872" spans="17:17">
      <c r="Q872" s="31"/>
    </row>
    <row r="873" spans="17:17">
      <c r="Q873" s="31"/>
    </row>
    <row r="874" spans="17:17">
      <c r="Q874" s="31"/>
    </row>
    <row r="875" spans="17:17">
      <c r="Q875" s="31"/>
    </row>
    <row r="876" spans="17:17">
      <c r="Q876" s="31"/>
    </row>
    <row r="877" spans="17:17">
      <c r="Q877" s="31"/>
    </row>
    <row r="878" spans="17:17">
      <c r="Q878" s="31"/>
    </row>
    <row r="879" spans="17:17">
      <c r="Q879" s="31"/>
    </row>
    <row r="880" spans="17:17">
      <c r="Q880" s="31"/>
    </row>
    <row r="881" spans="17:17">
      <c r="Q881" s="31"/>
    </row>
    <row r="882" spans="17:17">
      <c r="Q882" s="31"/>
    </row>
    <row r="883" spans="17:17">
      <c r="Q883" s="31"/>
    </row>
    <row r="884" spans="17:17">
      <c r="Q884" s="31"/>
    </row>
    <row r="885" spans="17:17">
      <c r="Q885" s="31"/>
    </row>
    <row r="886" spans="17:17">
      <c r="Q886" s="31"/>
    </row>
    <row r="887" spans="17:17">
      <c r="Q887" s="31"/>
    </row>
    <row r="888" spans="17:17">
      <c r="Q888" s="31"/>
    </row>
    <row r="889" spans="17:17">
      <c r="Q889" s="31"/>
    </row>
    <row r="890" spans="17:17">
      <c r="Q890" s="31"/>
    </row>
    <row r="891" spans="17:17">
      <c r="Q891" s="31"/>
    </row>
    <row r="892" spans="17:17">
      <c r="Q892" s="31"/>
    </row>
    <row r="893" spans="17:17">
      <c r="Q893" s="31"/>
    </row>
    <row r="894" spans="17:17">
      <c r="Q894" s="31"/>
    </row>
    <row r="895" spans="17:17">
      <c r="Q895" s="31"/>
    </row>
    <row r="896" spans="17:17">
      <c r="Q896" s="31"/>
    </row>
    <row r="897" spans="17:17">
      <c r="Q897" s="31"/>
    </row>
    <row r="898" spans="17:17">
      <c r="Q898" s="31"/>
    </row>
    <row r="899" spans="17:17">
      <c r="Q899" s="31"/>
    </row>
    <row r="900" spans="17:17">
      <c r="Q900" s="31"/>
    </row>
    <row r="901" spans="17:17">
      <c r="Q901" s="31"/>
    </row>
    <row r="902" spans="17:17">
      <c r="Q902" s="31"/>
    </row>
    <row r="903" spans="17:17">
      <c r="Q903" s="31"/>
    </row>
    <row r="904" spans="17:17">
      <c r="Q904" s="31"/>
    </row>
    <row r="905" spans="17:17">
      <c r="Q905" s="31"/>
    </row>
    <row r="906" spans="17:17">
      <c r="Q906" s="31"/>
    </row>
    <row r="907" spans="17:17">
      <c r="Q907" s="31"/>
    </row>
    <row r="908" spans="17:17">
      <c r="Q908" s="31"/>
    </row>
    <row r="909" spans="17:17">
      <c r="Q909" s="31"/>
    </row>
    <row r="910" spans="17:17">
      <c r="Q910" s="31"/>
    </row>
    <row r="911" spans="17:17">
      <c r="Q911" s="31"/>
    </row>
    <row r="912" spans="17:17">
      <c r="Q912" s="31"/>
    </row>
    <row r="913" spans="17:17">
      <c r="Q913" s="31"/>
    </row>
    <row r="914" spans="17:17">
      <c r="Q914" s="31"/>
    </row>
    <row r="915" spans="17:17">
      <c r="Q915" s="31"/>
    </row>
    <row r="916" spans="17:17">
      <c r="Q916" s="31"/>
    </row>
    <row r="917" spans="17:17">
      <c r="Q917" s="31"/>
    </row>
    <row r="918" spans="17:17">
      <c r="Q918" s="31"/>
    </row>
    <row r="919" spans="17:17">
      <c r="Q919" s="31"/>
    </row>
    <row r="920" spans="17:17">
      <c r="Q920" s="31"/>
    </row>
    <row r="921" spans="17:17">
      <c r="Q921" s="31"/>
    </row>
    <row r="922" spans="17:17">
      <c r="Q922" s="31"/>
    </row>
    <row r="923" spans="17:17">
      <c r="Q923" s="31"/>
    </row>
    <row r="924" spans="17:17">
      <c r="Q924" s="31"/>
    </row>
    <row r="925" spans="17:17">
      <c r="Q925" s="31"/>
    </row>
    <row r="926" spans="17:17">
      <c r="Q926" s="31"/>
    </row>
    <row r="927" spans="17:17">
      <c r="Q927" s="31"/>
    </row>
    <row r="928" spans="17:17">
      <c r="Q928" s="31"/>
    </row>
    <row r="929" spans="17:17">
      <c r="Q929" s="31"/>
    </row>
    <row r="930" spans="17:17">
      <c r="Q930" s="31"/>
    </row>
    <row r="931" spans="17:17">
      <c r="Q931" s="31"/>
    </row>
    <row r="932" spans="17:17">
      <c r="Q932" s="31"/>
    </row>
    <row r="933" spans="17:17">
      <c r="Q933" s="31"/>
    </row>
    <row r="934" spans="17:17">
      <c r="Q934" s="31"/>
    </row>
    <row r="935" spans="17:17">
      <c r="Q935" s="31"/>
    </row>
    <row r="936" spans="17:17">
      <c r="Q936" s="31"/>
    </row>
    <row r="937" spans="17:17">
      <c r="Q937" s="31"/>
    </row>
    <row r="938" spans="17:17">
      <c r="Q938" s="31"/>
    </row>
    <row r="939" spans="17:17">
      <c r="Q939" s="31"/>
    </row>
    <row r="940" spans="17:17">
      <c r="Q940" s="31"/>
    </row>
    <row r="941" spans="17:17">
      <c r="Q941" s="31"/>
    </row>
    <row r="942" spans="17:17">
      <c r="Q942" s="31"/>
    </row>
    <row r="943" spans="17:17">
      <c r="Q943" s="31"/>
    </row>
    <row r="944" spans="17:17">
      <c r="Q944" s="31"/>
    </row>
    <row r="945" spans="17:17">
      <c r="Q945" s="31"/>
    </row>
    <row r="946" spans="17:17">
      <c r="Q946" s="31"/>
    </row>
    <row r="947" spans="17:17">
      <c r="Q947" s="31"/>
    </row>
    <row r="948" spans="17:17">
      <c r="Q948" s="31"/>
    </row>
    <row r="949" spans="17:17">
      <c r="Q949" s="31"/>
    </row>
    <row r="950" spans="17:17">
      <c r="Q950" s="31"/>
    </row>
    <row r="951" spans="17:17">
      <c r="Q951" s="31"/>
    </row>
    <row r="952" spans="17:17">
      <c r="Q952" s="31"/>
    </row>
    <row r="953" spans="17:17">
      <c r="Q953" s="31"/>
    </row>
    <row r="954" spans="17:17">
      <c r="Q954" s="31"/>
    </row>
    <row r="955" spans="17:17">
      <c r="Q955" s="31"/>
    </row>
    <row r="956" spans="17:17">
      <c r="Q956" s="31"/>
    </row>
    <row r="957" spans="17:17">
      <c r="Q957" s="31"/>
    </row>
    <row r="958" spans="17:17">
      <c r="Q958" s="31"/>
    </row>
    <row r="959" spans="17:17">
      <c r="Q959" s="31"/>
    </row>
    <row r="960" spans="17:17">
      <c r="Q960" s="31"/>
    </row>
    <row r="961" spans="17:17">
      <c r="Q961" s="31"/>
    </row>
    <row r="962" spans="17:17">
      <c r="Q962" s="31"/>
    </row>
    <row r="963" spans="17:17">
      <c r="Q963" s="31"/>
    </row>
    <row r="964" spans="17:17">
      <c r="Q964" s="31"/>
    </row>
    <row r="965" spans="17:17">
      <c r="Q965" s="31"/>
    </row>
    <row r="966" spans="17:17">
      <c r="Q966" s="31"/>
    </row>
    <row r="967" spans="17:17">
      <c r="Q967" s="31"/>
    </row>
    <row r="968" spans="17:17">
      <c r="Q968" s="31"/>
    </row>
    <row r="969" spans="17:17">
      <c r="Q969" s="31"/>
    </row>
    <row r="970" spans="17:17">
      <c r="Q970" s="31"/>
    </row>
    <row r="971" spans="17:17">
      <c r="Q971" s="31"/>
    </row>
    <row r="972" spans="17:17">
      <c r="Q972" s="31"/>
    </row>
    <row r="973" spans="17:17">
      <c r="Q973" s="31"/>
    </row>
    <row r="974" spans="17:17">
      <c r="Q974" s="31"/>
    </row>
  </sheetData>
  <mergeCells count="7">
    <mergeCell ref="O4:Q4"/>
    <mergeCell ref="A1:F1"/>
    <mergeCell ref="A2:E2"/>
    <mergeCell ref="A3:G3"/>
    <mergeCell ref="C4:E4"/>
    <mergeCell ref="G4:I4"/>
    <mergeCell ref="K4:M4"/>
  </mergeCells>
  <phoneticPr fontId="31" type="noConversion"/>
  <hyperlinks>
    <hyperlink ref="G1" location="Identifcação!A25" display="ÍNDICE"/>
  </hyperlinks>
  <pageMargins left="0.19652777777777777" right="0.19652777777777777" top="0.39374999999999999" bottom="0.39374999999999999" header="0.51180555555555551" footer="0.51180555555555551"/>
  <pageSetup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ilha9"/>
  <dimension ref="A1:M57"/>
  <sheetViews>
    <sheetView workbookViewId="0">
      <selection activeCell="D2" sqref="D2"/>
    </sheetView>
  </sheetViews>
  <sheetFormatPr defaultRowHeight="12.75"/>
  <cols>
    <col min="1" max="1" width="7.85546875" bestFit="1" customWidth="1"/>
    <col min="2" max="2" width="62" bestFit="1" customWidth="1"/>
    <col min="3" max="3" width="67.5703125" bestFit="1" customWidth="1"/>
    <col min="6" max="6" width="9" customWidth="1"/>
    <col min="7" max="7" width="40.42578125" bestFit="1" customWidth="1"/>
    <col min="10" max="10" width="15.42578125" bestFit="1" customWidth="1"/>
    <col min="11" max="11" width="44.85546875" bestFit="1" customWidth="1"/>
    <col min="12" max="12" width="53" bestFit="1" customWidth="1"/>
    <col min="13" max="13" width="9.140625" style="75"/>
  </cols>
  <sheetData>
    <row r="1" spans="1:13">
      <c r="B1" t="s">
        <v>86</v>
      </c>
      <c r="C1" t="s">
        <v>177</v>
      </c>
      <c r="D1" t="s">
        <v>178</v>
      </c>
      <c r="F1" t="s">
        <v>181</v>
      </c>
      <c r="G1" t="s">
        <v>164</v>
      </c>
      <c r="J1" t="s">
        <v>152</v>
      </c>
      <c r="L1" t="s">
        <v>182</v>
      </c>
      <c r="M1" s="75" t="s">
        <v>224</v>
      </c>
    </row>
    <row r="2" spans="1:13">
      <c r="A2" t="s">
        <v>4</v>
      </c>
      <c r="B2" t="s">
        <v>163</v>
      </c>
      <c r="C2" t="s">
        <v>254</v>
      </c>
      <c r="D2">
        <v>14</v>
      </c>
      <c r="F2" s="76">
        <v>9499</v>
      </c>
      <c r="G2" t="s">
        <v>258</v>
      </c>
      <c r="J2" t="s">
        <v>4</v>
      </c>
      <c r="K2" t="s">
        <v>163</v>
      </c>
      <c r="L2" t="s">
        <v>185</v>
      </c>
    </row>
    <row r="3" spans="1:13">
      <c r="A3" t="s">
        <v>6</v>
      </c>
      <c r="B3" t="s">
        <v>7</v>
      </c>
      <c r="C3" t="s">
        <v>202</v>
      </c>
      <c r="D3">
        <v>15</v>
      </c>
      <c r="F3" s="76">
        <v>9510</v>
      </c>
      <c r="G3" t="s">
        <v>259</v>
      </c>
      <c r="J3" t="s">
        <v>6</v>
      </c>
      <c r="K3" t="s">
        <v>7</v>
      </c>
    </row>
    <row r="4" spans="1:13">
      <c r="A4" t="s">
        <v>8</v>
      </c>
      <c r="B4" t="s">
        <v>9</v>
      </c>
      <c r="C4" t="s">
        <v>203</v>
      </c>
      <c r="D4">
        <v>134</v>
      </c>
      <c r="F4" s="76">
        <v>9509</v>
      </c>
      <c r="G4" t="s">
        <v>260</v>
      </c>
      <c r="J4" t="s">
        <v>8</v>
      </c>
      <c r="K4" t="s">
        <v>9</v>
      </c>
      <c r="L4" t="s">
        <v>186</v>
      </c>
    </row>
    <row r="5" spans="1:13">
      <c r="A5" t="s">
        <v>10</v>
      </c>
      <c r="B5" t="s">
        <v>11</v>
      </c>
      <c r="C5" t="s">
        <v>204</v>
      </c>
      <c r="D5">
        <v>135</v>
      </c>
      <c r="F5" s="76">
        <v>9511</v>
      </c>
      <c r="G5" t="s">
        <v>261</v>
      </c>
      <c r="J5" t="s">
        <v>10</v>
      </c>
      <c r="K5" t="s">
        <v>11</v>
      </c>
    </row>
    <row r="6" spans="1:13">
      <c r="A6" t="s">
        <v>169</v>
      </c>
      <c r="B6" t="s">
        <v>170</v>
      </c>
      <c r="C6" t="s">
        <v>205</v>
      </c>
      <c r="D6">
        <v>111</v>
      </c>
      <c r="F6" s="76">
        <v>9513</v>
      </c>
      <c r="G6" t="s">
        <v>262</v>
      </c>
      <c r="J6" t="s">
        <v>169</v>
      </c>
      <c r="K6" t="s">
        <v>170</v>
      </c>
      <c r="L6" t="s">
        <v>183</v>
      </c>
    </row>
    <row r="7" spans="1:13">
      <c r="A7" t="s">
        <v>12</v>
      </c>
      <c r="B7" t="s">
        <v>179</v>
      </c>
      <c r="C7" t="s">
        <v>206</v>
      </c>
      <c r="D7">
        <v>112</v>
      </c>
      <c r="F7" s="76">
        <v>9508</v>
      </c>
      <c r="G7" t="s">
        <v>263</v>
      </c>
      <c r="J7" t="s">
        <v>12</v>
      </c>
      <c r="K7" t="s">
        <v>13</v>
      </c>
      <c r="L7" t="s">
        <v>184</v>
      </c>
      <c r="M7" s="75" t="s">
        <v>225</v>
      </c>
    </row>
    <row r="8" spans="1:13">
      <c r="A8" t="s">
        <v>14</v>
      </c>
      <c r="B8" t="s">
        <v>179</v>
      </c>
      <c r="C8" t="s">
        <v>207</v>
      </c>
      <c r="D8">
        <v>105</v>
      </c>
      <c r="F8" s="76">
        <v>9502</v>
      </c>
      <c r="G8" t="s">
        <v>264</v>
      </c>
      <c r="J8" t="s">
        <v>14</v>
      </c>
      <c r="K8" t="s">
        <v>15</v>
      </c>
      <c r="L8" t="s">
        <v>187</v>
      </c>
      <c r="M8" s="75" t="s">
        <v>228</v>
      </c>
    </row>
    <row r="9" spans="1:13">
      <c r="A9" t="s">
        <v>16</v>
      </c>
      <c r="B9" t="s">
        <v>179</v>
      </c>
      <c r="C9" t="s">
        <v>208</v>
      </c>
      <c r="D9">
        <v>113</v>
      </c>
      <c r="F9" s="76">
        <v>9507</v>
      </c>
      <c r="G9" t="s">
        <v>265</v>
      </c>
      <c r="J9" t="s">
        <v>16</v>
      </c>
      <c r="K9" t="s">
        <v>17</v>
      </c>
      <c r="L9" t="s">
        <v>188</v>
      </c>
    </row>
    <row r="10" spans="1:13">
      <c r="A10" t="s">
        <v>18</v>
      </c>
      <c r="B10" t="s">
        <v>179</v>
      </c>
      <c r="C10" t="s">
        <v>209</v>
      </c>
      <c r="D10">
        <v>103</v>
      </c>
      <c r="F10" s="76">
        <v>9512</v>
      </c>
      <c r="G10" t="s">
        <v>266</v>
      </c>
      <c r="J10" t="s">
        <v>18</v>
      </c>
      <c r="K10" t="s">
        <v>19</v>
      </c>
      <c r="L10" t="s">
        <v>198</v>
      </c>
      <c r="M10" s="75" t="s">
        <v>235</v>
      </c>
    </row>
    <row r="11" spans="1:13">
      <c r="A11" t="s">
        <v>20</v>
      </c>
      <c r="B11" t="s">
        <v>179</v>
      </c>
      <c r="C11" t="s">
        <v>210</v>
      </c>
      <c r="D11">
        <v>114</v>
      </c>
      <c r="F11" s="76">
        <v>9504</v>
      </c>
      <c r="G11" t="s">
        <v>267</v>
      </c>
      <c r="J11" t="s">
        <v>20</v>
      </c>
      <c r="K11" t="s">
        <v>21</v>
      </c>
    </row>
    <row r="12" spans="1:13">
      <c r="A12" t="s">
        <v>22</v>
      </c>
      <c r="B12" t="s">
        <v>179</v>
      </c>
      <c r="C12" t="s">
        <v>211</v>
      </c>
      <c r="D12">
        <v>104</v>
      </c>
      <c r="F12" s="76">
        <v>9505</v>
      </c>
      <c r="G12" t="s">
        <v>268</v>
      </c>
      <c r="J12" t="s">
        <v>22</v>
      </c>
      <c r="K12" t="s">
        <v>150</v>
      </c>
      <c r="L12" t="s">
        <v>190</v>
      </c>
      <c r="M12" s="75" t="s">
        <v>231</v>
      </c>
    </row>
    <row r="13" spans="1:13">
      <c r="A13" t="s">
        <v>23</v>
      </c>
      <c r="B13" t="s">
        <v>179</v>
      </c>
      <c r="C13" t="s">
        <v>212</v>
      </c>
      <c r="D13">
        <v>26</v>
      </c>
      <c r="F13" s="76">
        <v>9506</v>
      </c>
      <c r="G13" t="s">
        <v>269</v>
      </c>
      <c r="J13" t="s">
        <v>23</v>
      </c>
      <c r="K13" t="s">
        <v>24</v>
      </c>
      <c r="L13" t="s">
        <v>191</v>
      </c>
      <c r="M13" s="75" t="s">
        <v>229</v>
      </c>
    </row>
    <row r="14" spans="1:13">
      <c r="A14" t="s">
        <v>25</v>
      </c>
      <c r="B14" t="s">
        <v>179</v>
      </c>
      <c r="C14" t="s">
        <v>220</v>
      </c>
      <c r="D14">
        <v>27</v>
      </c>
      <c r="F14" s="76">
        <v>9514</v>
      </c>
      <c r="G14" t="s">
        <v>270</v>
      </c>
      <c r="J14" t="s">
        <v>25</v>
      </c>
      <c r="K14" t="s">
        <v>26</v>
      </c>
      <c r="L14" t="s">
        <v>192</v>
      </c>
      <c r="M14" s="75" t="s">
        <v>233</v>
      </c>
    </row>
    <row r="15" spans="1:13">
      <c r="A15" t="s">
        <v>27</v>
      </c>
      <c r="B15" t="s">
        <v>179</v>
      </c>
      <c r="C15" t="s">
        <v>221</v>
      </c>
      <c r="D15">
        <v>28</v>
      </c>
      <c r="F15" s="76">
        <v>9515</v>
      </c>
      <c r="G15" t="s">
        <v>271</v>
      </c>
      <c r="J15" t="s">
        <v>27</v>
      </c>
      <c r="K15" t="s">
        <v>28</v>
      </c>
    </row>
    <row r="16" spans="1:13">
      <c r="A16" t="s">
        <v>29</v>
      </c>
      <c r="B16" t="s">
        <v>179</v>
      </c>
      <c r="C16" t="s">
        <v>222</v>
      </c>
      <c r="D16">
        <v>2</v>
      </c>
      <c r="F16" s="76">
        <v>9575</v>
      </c>
      <c r="G16" t="s">
        <v>256</v>
      </c>
      <c r="J16" t="s">
        <v>29</v>
      </c>
      <c r="K16" t="s">
        <v>30</v>
      </c>
      <c r="M16" s="75" t="s">
        <v>234</v>
      </c>
    </row>
    <row r="17" spans="1:13">
      <c r="A17" t="s">
        <v>168</v>
      </c>
      <c r="B17" t="s">
        <v>179</v>
      </c>
      <c r="C17" t="s">
        <v>134</v>
      </c>
      <c r="D17">
        <v>3</v>
      </c>
      <c r="F17" s="76">
        <v>264</v>
      </c>
      <c r="G17" t="s">
        <v>255</v>
      </c>
      <c r="J17" t="s">
        <v>168</v>
      </c>
      <c r="K17" t="s">
        <v>230</v>
      </c>
      <c r="L17" t="s">
        <v>252</v>
      </c>
      <c r="M17" s="75" t="s">
        <v>232</v>
      </c>
    </row>
    <row r="18" spans="1:13">
      <c r="A18" t="s">
        <v>309</v>
      </c>
      <c r="B18" t="s">
        <v>179</v>
      </c>
      <c r="F18" s="76"/>
    </row>
    <row r="19" spans="1:13">
      <c r="A19" t="s">
        <v>32</v>
      </c>
      <c r="B19" t="s">
        <v>31</v>
      </c>
      <c r="C19" t="s">
        <v>272</v>
      </c>
      <c r="D19">
        <v>167</v>
      </c>
      <c r="F19" s="76">
        <v>9809</v>
      </c>
      <c r="G19" t="s">
        <v>278</v>
      </c>
      <c r="J19" t="s">
        <v>309</v>
      </c>
      <c r="K19" t="s">
        <v>310</v>
      </c>
      <c r="L19" t="s">
        <v>311</v>
      </c>
      <c r="M19" s="75" t="s">
        <v>312</v>
      </c>
    </row>
    <row r="20" spans="1:13">
      <c r="A20" t="s">
        <v>34</v>
      </c>
      <c r="B20" t="s">
        <v>31</v>
      </c>
      <c r="C20" t="s">
        <v>304</v>
      </c>
      <c r="D20">
        <v>145</v>
      </c>
      <c r="F20" s="76">
        <v>9871</v>
      </c>
      <c r="G20" t="s">
        <v>281</v>
      </c>
      <c r="J20" t="s">
        <v>32</v>
      </c>
      <c r="K20" t="s">
        <v>33</v>
      </c>
      <c r="L20" t="s">
        <v>194</v>
      </c>
      <c r="M20" s="75" t="s">
        <v>226</v>
      </c>
    </row>
    <row r="21" spans="1:13">
      <c r="A21" t="s">
        <v>36</v>
      </c>
      <c r="B21" t="s">
        <v>31</v>
      </c>
      <c r="J21" t="s">
        <v>34</v>
      </c>
      <c r="K21" t="s">
        <v>35</v>
      </c>
      <c r="L21" t="s">
        <v>193</v>
      </c>
      <c r="M21" s="75" t="s">
        <v>227</v>
      </c>
    </row>
    <row r="22" spans="1:13">
      <c r="A22" t="s">
        <v>38</v>
      </c>
      <c r="B22" t="s">
        <v>31</v>
      </c>
      <c r="J22" t="s">
        <v>36</v>
      </c>
      <c r="K22" t="s">
        <v>37</v>
      </c>
      <c r="L22" t="s">
        <v>195</v>
      </c>
    </row>
    <row r="23" spans="1:13">
      <c r="A23" t="s">
        <v>40</v>
      </c>
      <c r="B23" t="s">
        <v>171</v>
      </c>
      <c r="J23" t="s">
        <v>38</v>
      </c>
      <c r="K23" t="s">
        <v>39</v>
      </c>
    </row>
    <row r="24" spans="1:13">
      <c r="A24" t="s">
        <v>41</v>
      </c>
      <c r="B24" t="s">
        <v>171</v>
      </c>
      <c r="J24" t="s">
        <v>40</v>
      </c>
      <c r="K24" t="s">
        <v>154</v>
      </c>
    </row>
    <row r="25" spans="1:13">
      <c r="A25" t="s">
        <v>42</v>
      </c>
      <c r="B25" t="s">
        <v>171</v>
      </c>
      <c r="J25" t="s">
        <v>41</v>
      </c>
      <c r="K25" t="s">
        <v>155</v>
      </c>
      <c r="M25" s="75" t="s">
        <v>247</v>
      </c>
    </row>
    <row r="26" spans="1:13">
      <c r="A26" t="s">
        <v>44</v>
      </c>
      <c r="B26" t="s">
        <v>171</v>
      </c>
      <c r="J26" t="s">
        <v>42</v>
      </c>
      <c r="K26" t="s">
        <v>43</v>
      </c>
      <c r="L26" t="s">
        <v>279</v>
      </c>
      <c r="M26" s="75" t="s">
        <v>239</v>
      </c>
    </row>
    <row r="27" spans="1:13">
      <c r="A27" t="s">
        <v>45</v>
      </c>
      <c r="B27" t="s">
        <v>171</v>
      </c>
      <c r="J27" t="s">
        <v>44</v>
      </c>
      <c r="K27" t="s">
        <v>138</v>
      </c>
      <c r="L27" t="s">
        <v>196</v>
      </c>
      <c r="M27" s="75" t="s">
        <v>238</v>
      </c>
    </row>
    <row r="28" spans="1:13">
      <c r="A28" t="s">
        <v>135</v>
      </c>
      <c r="B28" t="s">
        <v>171</v>
      </c>
      <c r="J28" t="s">
        <v>45</v>
      </c>
      <c r="K28" t="s">
        <v>280</v>
      </c>
      <c r="M28" s="75" t="s">
        <v>236</v>
      </c>
    </row>
    <row r="29" spans="1:13">
      <c r="A29" t="s">
        <v>136</v>
      </c>
      <c r="B29" t="s">
        <v>171</v>
      </c>
      <c r="J29" t="s">
        <v>135</v>
      </c>
      <c r="K29" t="s">
        <v>139</v>
      </c>
      <c r="M29" s="75" t="s">
        <v>237</v>
      </c>
    </row>
    <row r="30" spans="1:13">
      <c r="A30" t="s">
        <v>137</v>
      </c>
      <c r="B30" t="s">
        <v>171</v>
      </c>
      <c r="C30" t="s">
        <v>88</v>
      </c>
      <c r="D30">
        <v>1</v>
      </c>
      <c r="J30" t="s">
        <v>136</v>
      </c>
      <c r="K30" t="s">
        <v>140</v>
      </c>
    </row>
    <row r="31" spans="1:13">
      <c r="A31" t="s">
        <v>143</v>
      </c>
      <c r="B31" t="s">
        <v>171</v>
      </c>
      <c r="C31" t="s">
        <v>159</v>
      </c>
      <c r="D31">
        <v>12</v>
      </c>
      <c r="J31" t="s">
        <v>137</v>
      </c>
      <c r="K31" t="s">
        <v>141</v>
      </c>
    </row>
    <row r="32" spans="1:13">
      <c r="A32" t="s">
        <v>153</v>
      </c>
      <c r="B32" t="s">
        <v>171</v>
      </c>
      <c r="C32" t="s">
        <v>89</v>
      </c>
      <c r="D32">
        <v>16</v>
      </c>
      <c r="J32" t="s">
        <v>143</v>
      </c>
      <c r="K32" t="s">
        <v>142</v>
      </c>
      <c r="L32" t="s">
        <v>197</v>
      </c>
      <c r="M32" s="75" t="s">
        <v>240</v>
      </c>
    </row>
    <row r="33" spans="1:13">
      <c r="A33" t="s">
        <v>48</v>
      </c>
      <c r="B33" t="s">
        <v>47</v>
      </c>
      <c r="C33" t="s">
        <v>90</v>
      </c>
      <c r="D33">
        <v>17</v>
      </c>
      <c r="J33" t="s">
        <v>153</v>
      </c>
      <c r="K33" t="s">
        <v>46</v>
      </c>
    </row>
    <row r="34" spans="1:13">
      <c r="A34" t="s">
        <v>50</v>
      </c>
      <c r="B34" t="s">
        <v>47</v>
      </c>
      <c r="C34" t="s">
        <v>91</v>
      </c>
      <c r="D34">
        <v>5</v>
      </c>
      <c r="J34" t="s">
        <v>48</v>
      </c>
      <c r="K34" t="s">
        <v>49</v>
      </c>
      <c r="L34" t="s">
        <v>199</v>
      </c>
      <c r="M34" s="75" t="s">
        <v>241</v>
      </c>
    </row>
    <row r="35" spans="1:13">
      <c r="A35" t="s">
        <v>51</v>
      </c>
      <c r="B35" t="s">
        <v>47</v>
      </c>
      <c r="C35" t="s">
        <v>92</v>
      </c>
      <c r="D35">
        <v>6</v>
      </c>
      <c r="J35" t="s">
        <v>50</v>
      </c>
      <c r="K35" t="s">
        <v>156</v>
      </c>
    </row>
    <row r="36" spans="1:13">
      <c r="A36" t="s">
        <v>53</v>
      </c>
      <c r="B36" t="s">
        <v>47</v>
      </c>
      <c r="C36" t="s">
        <v>173</v>
      </c>
      <c r="D36">
        <v>40</v>
      </c>
      <c r="J36" t="s">
        <v>51</v>
      </c>
      <c r="K36" t="s">
        <v>52</v>
      </c>
      <c r="L36" t="s">
        <v>216</v>
      </c>
    </row>
    <row r="37" spans="1:13">
      <c r="A37" t="s">
        <v>55</v>
      </c>
      <c r="B37" t="s">
        <v>47</v>
      </c>
      <c r="C37" t="s">
        <v>93</v>
      </c>
      <c r="D37">
        <v>19</v>
      </c>
      <c r="J37" t="s">
        <v>53</v>
      </c>
      <c r="K37" t="s">
        <v>214</v>
      </c>
      <c r="L37" t="s">
        <v>217</v>
      </c>
      <c r="M37" s="75" t="s">
        <v>242</v>
      </c>
    </row>
    <row r="38" spans="1:13">
      <c r="A38" t="s">
        <v>57</v>
      </c>
      <c r="B38" t="s">
        <v>47</v>
      </c>
      <c r="C38" t="s">
        <v>94</v>
      </c>
      <c r="D38">
        <v>20</v>
      </c>
      <c r="J38" t="s">
        <v>55</v>
      </c>
      <c r="K38" t="s">
        <v>54</v>
      </c>
      <c r="L38" t="s">
        <v>218</v>
      </c>
      <c r="M38" s="75" t="s">
        <v>243</v>
      </c>
    </row>
    <row r="39" spans="1:13">
      <c r="A39" t="s">
        <v>58</v>
      </c>
      <c r="B39" t="s">
        <v>47</v>
      </c>
      <c r="C39" t="s">
        <v>95</v>
      </c>
      <c r="D39">
        <v>21</v>
      </c>
      <c r="J39" t="s">
        <v>57</v>
      </c>
      <c r="K39" t="s">
        <v>56</v>
      </c>
      <c r="L39" t="s">
        <v>219</v>
      </c>
      <c r="M39" s="75" t="s">
        <v>244</v>
      </c>
    </row>
    <row r="40" spans="1:13">
      <c r="A40" t="s">
        <v>60</v>
      </c>
      <c r="B40" t="s">
        <v>47</v>
      </c>
      <c r="C40" t="s">
        <v>96</v>
      </c>
      <c r="D40">
        <v>22</v>
      </c>
      <c r="J40" t="s">
        <v>58</v>
      </c>
      <c r="K40" t="s">
        <v>157</v>
      </c>
      <c r="M40" s="75" t="s">
        <v>245</v>
      </c>
    </row>
    <row r="41" spans="1:13">
      <c r="A41" t="s">
        <v>62</v>
      </c>
      <c r="B41" t="s">
        <v>47</v>
      </c>
      <c r="C41" t="s">
        <v>97</v>
      </c>
      <c r="D41">
        <v>9</v>
      </c>
      <c r="J41" t="s">
        <v>60</v>
      </c>
      <c r="K41" t="s">
        <v>59</v>
      </c>
      <c r="M41" s="75" t="s">
        <v>246</v>
      </c>
    </row>
    <row r="42" spans="1:13">
      <c r="A42" t="s">
        <v>63</v>
      </c>
      <c r="B42" t="s">
        <v>47</v>
      </c>
      <c r="C42" t="s">
        <v>98</v>
      </c>
      <c r="D42">
        <v>27</v>
      </c>
      <c r="J42" t="s">
        <v>62</v>
      </c>
      <c r="K42" t="s">
        <v>61</v>
      </c>
      <c r="L42" t="s">
        <v>201</v>
      </c>
    </row>
    <row r="43" spans="1:13">
      <c r="A43" t="s">
        <v>65</v>
      </c>
      <c r="B43" t="s">
        <v>47</v>
      </c>
      <c r="C43" t="s">
        <v>99</v>
      </c>
      <c r="D43">
        <v>28</v>
      </c>
      <c r="J43" t="s">
        <v>63</v>
      </c>
      <c r="K43" t="s">
        <v>158</v>
      </c>
      <c r="L43" t="s">
        <v>201</v>
      </c>
      <c r="M43" s="75" t="s">
        <v>247</v>
      </c>
    </row>
    <row r="44" spans="1:13">
      <c r="A44" t="s">
        <v>67</v>
      </c>
      <c r="B44" t="s">
        <v>47</v>
      </c>
      <c r="C44" t="s">
        <v>223</v>
      </c>
      <c r="D44">
        <v>2</v>
      </c>
      <c r="J44" t="s">
        <v>65</v>
      </c>
      <c r="K44" t="s">
        <v>64</v>
      </c>
    </row>
    <row r="45" spans="1:13">
      <c r="A45" t="s">
        <v>215</v>
      </c>
      <c r="B45" t="s">
        <v>47</v>
      </c>
      <c r="C45" t="s">
        <v>134</v>
      </c>
      <c r="D45">
        <v>3</v>
      </c>
      <c r="J45" t="s">
        <v>67</v>
      </c>
      <c r="K45" t="s">
        <v>66</v>
      </c>
      <c r="L45" t="s">
        <v>200</v>
      </c>
      <c r="M45" s="75" t="s">
        <v>248</v>
      </c>
    </row>
    <row r="46" spans="1:13">
      <c r="A46" t="s">
        <v>273</v>
      </c>
      <c r="B46" t="s">
        <v>47</v>
      </c>
      <c r="J46" t="s">
        <v>215</v>
      </c>
      <c r="K46" t="s">
        <v>144</v>
      </c>
    </row>
    <row r="47" spans="1:13">
      <c r="A47" t="s">
        <v>303</v>
      </c>
      <c r="B47" t="s">
        <v>47</v>
      </c>
      <c r="J47" t="s">
        <v>68</v>
      </c>
      <c r="K47" t="s">
        <v>69</v>
      </c>
    </row>
    <row r="48" spans="1:13">
      <c r="A48" t="s">
        <v>68</v>
      </c>
      <c r="B48" t="s">
        <v>180</v>
      </c>
      <c r="J48" t="s">
        <v>68</v>
      </c>
      <c r="K48" t="s">
        <v>69</v>
      </c>
    </row>
    <row r="49" spans="1:13">
      <c r="A49" t="s">
        <v>70</v>
      </c>
      <c r="B49" t="s">
        <v>180</v>
      </c>
      <c r="J49" t="s">
        <v>70</v>
      </c>
      <c r="K49" t="s">
        <v>71</v>
      </c>
    </row>
    <row r="50" spans="1:13">
      <c r="A50" t="s">
        <v>72</v>
      </c>
      <c r="B50" t="s">
        <v>180</v>
      </c>
      <c r="J50" t="s">
        <v>72</v>
      </c>
      <c r="K50" t="s">
        <v>73</v>
      </c>
    </row>
    <row r="51" spans="1:13">
      <c r="A51" t="s">
        <v>74</v>
      </c>
      <c r="B51" t="s">
        <v>180</v>
      </c>
      <c r="J51" t="s">
        <v>74</v>
      </c>
      <c r="K51" t="s">
        <v>75</v>
      </c>
      <c r="M51" s="75" t="s">
        <v>249</v>
      </c>
    </row>
    <row r="52" spans="1:13">
      <c r="A52" t="s">
        <v>76</v>
      </c>
      <c r="B52" t="s">
        <v>180</v>
      </c>
      <c r="J52" t="s">
        <v>76</v>
      </c>
      <c r="K52" t="s">
        <v>77</v>
      </c>
    </row>
    <row r="53" spans="1:13">
      <c r="A53" t="s">
        <v>145</v>
      </c>
      <c r="B53" t="s">
        <v>180</v>
      </c>
      <c r="J53" t="s">
        <v>145</v>
      </c>
      <c r="K53" t="s">
        <v>146</v>
      </c>
    </row>
    <row r="54" spans="1:13">
      <c r="A54" t="s">
        <v>79</v>
      </c>
      <c r="B54" t="s">
        <v>78</v>
      </c>
      <c r="J54" t="s">
        <v>79</v>
      </c>
      <c r="K54" t="s">
        <v>80</v>
      </c>
      <c r="M54" s="75" t="s">
        <v>250</v>
      </c>
    </row>
    <row r="55" spans="1:13">
      <c r="A55" t="s">
        <v>81</v>
      </c>
      <c r="B55" t="s">
        <v>78</v>
      </c>
      <c r="J55" t="s">
        <v>81</v>
      </c>
      <c r="K55" t="s">
        <v>82</v>
      </c>
      <c r="M55" s="75" t="s">
        <v>251</v>
      </c>
    </row>
    <row r="56" spans="1:13">
      <c r="A56" t="s">
        <v>83</v>
      </c>
      <c r="B56" t="s">
        <v>78</v>
      </c>
      <c r="J56" t="s">
        <v>83</v>
      </c>
      <c r="K56" t="s">
        <v>84</v>
      </c>
    </row>
    <row r="57" spans="1:13">
      <c r="A57" t="s">
        <v>85</v>
      </c>
      <c r="B57" t="s">
        <v>78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Relatório Financeiro</vt:lpstr>
      <vt:lpstr>CGM</vt:lpstr>
      <vt:lpstr>Sumário 1</vt:lpstr>
      <vt:lpstr>Relatório Metas Físicas</vt:lpstr>
      <vt:lpstr>Base de informações 2</vt:lpstr>
      <vt:lpstr>'Sumário 1'!Area_de_impressao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Daniella Magalhães</dc:creator>
  <cp:lastModifiedBy>Luiz Alberto de Oliveira Botelho</cp:lastModifiedBy>
  <cp:lastPrinted>2023-04-15T11:30:13Z</cp:lastPrinted>
  <dcterms:created xsi:type="dcterms:W3CDTF">2011-03-17T14:33:18Z</dcterms:created>
  <dcterms:modified xsi:type="dcterms:W3CDTF">2023-04-25T13:59:23Z</dcterms:modified>
</cp:coreProperties>
</file>